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445" activeTab="0"/>
  </bookViews>
  <sheets>
    <sheet name="HK 1- Tong" sheetId="1" r:id="rId1"/>
    <sheet name="HK 2- Tong" sheetId="2" r:id="rId2"/>
  </sheets>
  <definedNames>
    <definedName name="_xlnm.Print_Titles" localSheetId="0">'HK 1- Tong'!$4:$7</definedName>
    <definedName name="_xlnm.Print_Titles" localSheetId="1">'HK 2- Tong'!$3:$7</definedName>
  </definedNames>
  <calcPr fullCalcOnLoad="1"/>
</workbook>
</file>

<file path=xl/comments1.xml><?xml version="1.0" encoding="utf-8"?>
<comments xmlns="http://schemas.openxmlformats.org/spreadsheetml/2006/main">
  <authors>
    <author>7j</author>
  </authors>
  <commentList>
    <comment ref="C30" authorId="0">
      <text>
        <r>
          <rPr>
            <b/>
            <sz val="9"/>
            <rFont val="Tahoma"/>
            <family val="2"/>
          </rPr>
          <t>7j:</t>
        </r>
        <r>
          <rPr>
            <sz val="9"/>
            <rFont val="Tahoma"/>
            <family val="2"/>
          </rPr>
          <t xml:space="preserve">
PLC 9o giờ</t>
        </r>
      </text>
    </comment>
    <comment ref="C33" authorId="0">
      <text>
        <r>
          <rPr>
            <b/>
            <sz val="9"/>
            <rFont val="Tahoma"/>
            <family val="2"/>
          </rPr>
          <t>7j:</t>
        </r>
        <r>
          <rPr>
            <sz val="9"/>
            <rFont val="Tahoma"/>
            <family val="2"/>
          </rPr>
          <t xml:space="preserve">
PLC 9o giờ</t>
        </r>
      </text>
    </comment>
    <comment ref="C36" authorId="0">
      <text>
        <r>
          <rPr>
            <b/>
            <sz val="9"/>
            <rFont val="Tahoma"/>
            <family val="2"/>
          </rPr>
          <t>7j:</t>
        </r>
        <r>
          <rPr>
            <sz val="9"/>
            <rFont val="Tahoma"/>
            <family val="2"/>
          </rPr>
          <t xml:space="preserve">
PLC 9o giờ</t>
        </r>
      </text>
    </comment>
  </commentList>
</comments>
</file>

<file path=xl/sharedStrings.xml><?xml version="1.0" encoding="utf-8"?>
<sst xmlns="http://schemas.openxmlformats.org/spreadsheetml/2006/main" count="201" uniqueCount="93">
  <si>
    <t xml:space="preserve">TRƯỜNG CAO ĐẲNG NGHỀ KỸ THUẬT - MỸ NGHỆ VIỆT NAM </t>
  </si>
  <si>
    <t>KẾ HOẠCH GIÁO VIÊN</t>
  </si>
  <si>
    <t>Tháng</t>
  </si>
  <si>
    <t>Lớp</t>
  </si>
  <si>
    <t>Số giờ giảng</t>
  </si>
  <si>
    <t>Các nhiệm vụ khác</t>
  </si>
  <si>
    <t>NỘI DUNG</t>
  </si>
  <si>
    <t>Quy đổi thành giờ giảng</t>
  </si>
  <si>
    <t>Tổng số giờ giảng trong học kỳ</t>
  </si>
  <si>
    <t>Giờ tiêu chuẩn theo quy định</t>
  </si>
  <si>
    <t>Giờ thừa</t>
  </si>
  <si>
    <t>Giờ thiếu</t>
  </si>
  <si>
    <t>Tuần</t>
  </si>
  <si>
    <t>HỌ VÀ TÊN                            Giáo viên</t>
  </si>
  <si>
    <t>Môn học, Mô-đun</t>
  </si>
  <si>
    <t>Ngô Thị Luân</t>
  </si>
  <si>
    <t>TRƯỞNG KHOA</t>
  </si>
  <si>
    <t>HIỆU TRƯỞNG</t>
  </si>
  <si>
    <t>TT</t>
  </si>
  <si>
    <t>SO SÁNH</t>
  </si>
  <si>
    <t>CẢ NĂM</t>
  </si>
  <si>
    <t>Võ Thị Hương</t>
  </si>
  <si>
    <t>Nguyễn Ngọc Quang</t>
  </si>
  <si>
    <t>Phạm Thị Lan</t>
  </si>
  <si>
    <t>Ngô Thị Phượng</t>
  </si>
  <si>
    <t>Nguyễn Xuân Truong</t>
  </si>
  <si>
    <t>QĐ thành giờ giảng</t>
  </si>
  <si>
    <t xml:space="preserve"> HỌ VÀ TÊN Giáo viên</t>
  </si>
  <si>
    <t>Phan Thị Thu hà</t>
  </si>
  <si>
    <t>Thực tập tốt nghiệp</t>
  </si>
  <si>
    <t>Cung cấp điện</t>
  </si>
  <si>
    <t>Truyền động điện</t>
  </si>
  <si>
    <t>Tổng</t>
  </si>
  <si>
    <t>Lạnh cơ bản 1</t>
  </si>
  <si>
    <t>Kỹ thuật xung- số</t>
  </si>
  <si>
    <t>Thực tế doanh nghiệp 2</t>
  </si>
  <si>
    <t>Lạnh cơ bản 2</t>
  </si>
  <si>
    <t xml:space="preserve">Năm </t>
  </si>
  <si>
    <t>Năm</t>
  </si>
  <si>
    <t>Coi chấm thi</t>
  </si>
  <si>
    <t>Nghỉ hè</t>
  </si>
  <si>
    <t>TĐTH11A</t>
  </si>
  <si>
    <t>Lắp đặt, sửa chữa bộ điều khiển lập trình PLC</t>
  </si>
  <si>
    <t>TĐ11A</t>
  </si>
  <si>
    <t>CĐ11A</t>
  </si>
  <si>
    <t>Trang bị điện cho máy sản xuất</t>
  </si>
  <si>
    <t>Lắp đặt, bảo dưỡng, sửa chữa mạch điều khiển điện khí nén</t>
  </si>
  <si>
    <t>TĐLTH11A</t>
  </si>
  <si>
    <t>Thực hành gò</t>
  </si>
  <si>
    <t>Kỹ thuật điện tử</t>
  </si>
  <si>
    <t>Đo lường Điện- Lạnh</t>
  </si>
  <si>
    <t>LĐ, SC, bảo dưỡng hệ thống máy lạnh dân dụng và TN</t>
  </si>
  <si>
    <t>Lắp  đặt, sửa chữa, BD hệ thống điều hòa không khí cục bộ</t>
  </si>
  <si>
    <t>Lắp đặt, vận hành hệ thống điều hòa không khí trung tâm</t>
  </si>
  <si>
    <t>Đinh Xuân Ngọc</t>
  </si>
  <si>
    <t>Hà Nội, ngày  27   tháng   07   năm 2019</t>
  </si>
  <si>
    <t>Lê Anh Dũng</t>
  </si>
  <si>
    <t>Nguyễn Đức Huy</t>
  </si>
  <si>
    <t xml:space="preserve">Vũ Biên Thùy </t>
  </si>
  <si>
    <t>KHOA CƠ ĐIỆN -TỔ ĐIỆN</t>
  </si>
  <si>
    <t>NĂM HỌC 2019-2020  HỌC KỲ 1</t>
  </si>
  <si>
    <t>NĂM HỌC 2019-2020  HỌC KỲ 2</t>
  </si>
  <si>
    <t>KHOA CƠ BẢN - SP DẠY NGHỀ</t>
  </si>
  <si>
    <t>Trần Thị Hồng Nhung</t>
  </si>
  <si>
    <t>Tiếng anh cơ bản</t>
  </si>
  <si>
    <t>TMYB12A</t>
  </si>
  <si>
    <t>Vũ Thị Châm</t>
  </si>
  <si>
    <t>CĐ 12A + TĐ 12A</t>
  </si>
  <si>
    <t>Chính trị</t>
  </si>
  <si>
    <t>Phạm Thị Hương Giang</t>
  </si>
  <si>
    <t>TMYB12B</t>
  </si>
  <si>
    <t>Vũ Thị Hòa</t>
  </si>
  <si>
    <t>Lê Thị Mai</t>
  </si>
  <si>
    <t>Vũ Biên Thùy</t>
  </si>
  <si>
    <t>Giáo dục thể chất</t>
  </si>
  <si>
    <t>Giáo dục quốc phòng</t>
  </si>
  <si>
    <t xml:space="preserve">Hà Nội, ngày       tháng     năm 201 </t>
  </si>
  <si>
    <t>Thỉnh giảng ( Nguyễn Văn Phước)</t>
  </si>
  <si>
    <t>TQT12A</t>
  </si>
  <si>
    <t>TQTDN12A</t>
  </si>
  <si>
    <t>Thỉnh giảng ( Nguyễn Thị Thanh Hà)</t>
  </si>
  <si>
    <t>Pháp luật</t>
  </si>
  <si>
    <t>Tin</t>
  </si>
  <si>
    <t>TMYB 12B</t>
  </si>
  <si>
    <t>Thỉnh giảng ( Hoàng Thị Bích Hạnh)</t>
  </si>
  <si>
    <t>Thỉnh giảng ( Vương Thị Thu Hằng)</t>
  </si>
  <si>
    <t>45</t>
  </si>
  <si>
    <t>20</t>
  </si>
  <si>
    <t>30</t>
  </si>
  <si>
    <t>15</t>
  </si>
  <si>
    <t>Thỉnh giảng ( Lê Thị Nhung)</t>
  </si>
  <si>
    <t>60</t>
  </si>
  <si>
    <t>145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</si>
</sst>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0.00;[Red]0.00"/>
    <numFmt numFmtId="189" formatCode="[$-409]dddd\,\ mmmm\ dd\,\ yyyy"/>
    <numFmt numFmtId="190" formatCode="[$-409]mmmmm\-yy;@"/>
    <numFmt numFmtId="191" formatCode="[$-1010000]d/m/yy;@"/>
    <numFmt numFmtId="192" formatCode="m/d;@"/>
    <numFmt numFmtId="193" formatCode="[$-F800]dddd\,\ mmmm\ dd\,\ yyyy"/>
    <numFmt numFmtId="194" formatCode="mm/yyyy"/>
    <numFmt numFmtId="195" formatCode="m/yyyy"/>
    <numFmt numFmtId="196" formatCode="[$-409]h:mm:ss\ AM/PM"/>
    <numFmt numFmtId="197" formatCode="0.0"/>
    <numFmt numFmtId="198" formatCode="_([$$-409]* #,##0.00_);_([$$-409]* \(#,##0.00\);_([$$-409]* &quot;-&quot;??_);_(@_)"/>
    <numFmt numFmtId="199" formatCode="0.00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#,##0.0"/>
    <numFmt numFmtId="205" formatCode="#,##0.000"/>
    <numFmt numFmtId="206" formatCode="0.00000000000000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3"/>
      <name val="Times New Roman"/>
      <family val="1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.VnTime"/>
      <family val="2"/>
    </font>
    <font>
      <sz val="14"/>
      <name val=".VnTime"/>
      <family val="2"/>
    </font>
    <font>
      <sz val="10"/>
      <name val=".Vn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18"/>
      <name val="Arial"/>
      <family val="2"/>
    </font>
    <font>
      <b/>
      <sz val="16"/>
      <name val="Times New Roman"/>
      <family val="1"/>
    </font>
    <font>
      <sz val="14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36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6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20"/>
      <name val="Arial"/>
      <family val="2"/>
    </font>
    <font>
      <sz val="20"/>
      <color indexed="18"/>
      <name val="Arial"/>
      <family val="2"/>
    </font>
    <font>
      <i/>
      <sz val="16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i/>
      <sz val="20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b/>
      <sz val="13"/>
      <name val="Arial"/>
      <family val="2"/>
    </font>
    <font>
      <b/>
      <sz val="13"/>
      <name val="Tahoma"/>
      <family val="2"/>
    </font>
    <font>
      <b/>
      <sz val="15"/>
      <color indexed="10"/>
      <name val="Times New Roman"/>
      <family val="1"/>
    </font>
    <font>
      <b/>
      <sz val="16"/>
      <color indexed="10"/>
      <name val="Times New Roman"/>
      <family val="1"/>
    </font>
    <font>
      <sz val="16"/>
      <color indexed="10"/>
      <name val="Times New Roman"/>
      <family val="1"/>
    </font>
    <font>
      <b/>
      <sz val="13"/>
      <color indexed="10"/>
      <name val="Times New Roman"/>
      <family val="1"/>
    </font>
    <font>
      <sz val="13"/>
      <color indexed="10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5"/>
      <color rgb="FFFF0000"/>
      <name val="Times New Roman"/>
      <family val="1"/>
    </font>
    <font>
      <b/>
      <sz val="16"/>
      <color rgb="FFFF0000"/>
      <name val="Times New Roman"/>
      <family val="1"/>
    </font>
    <font>
      <sz val="16"/>
      <color rgb="FFFF0000"/>
      <name val="Times New Roman"/>
      <family val="1"/>
    </font>
    <font>
      <b/>
      <sz val="13"/>
      <color rgb="FFFF0000"/>
      <name val="Times New Roman"/>
      <family val="1"/>
    </font>
    <font>
      <sz val="13"/>
      <color rgb="FFFF000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4" applyNumberFormat="0" applyFill="0" applyAlignment="0" applyProtection="0"/>
    <xf numFmtId="0" fontId="16" fillId="22" borderId="0" applyNumberFormat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6" fillId="23" borderId="5" applyNumberFormat="0" applyFont="0" applyAlignment="0" applyProtection="0"/>
    <xf numFmtId="0" fontId="20" fillId="20" borderId="6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22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0" fontId="25" fillId="24" borderId="0" xfId="0" applyFont="1" applyFill="1" applyAlignment="1">
      <alignment/>
    </xf>
    <xf numFmtId="0" fontId="27" fillId="24" borderId="0" xfId="0" applyFont="1" applyFill="1" applyAlignment="1">
      <alignment/>
    </xf>
    <xf numFmtId="0" fontId="23" fillId="24" borderId="0" xfId="0" applyFont="1" applyFill="1" applyAlignment="1">
      <alignment/>
    </xf>
    <xf numFmtId="0" fontId="27" fillId="24" borderId="0" xfId="0" applyFont="1" applyFill="1" applyBorder="1" applyAlignment="1">
      <alignment/>
    </xf>
    <xf numFmtId="0" fontId="26" fillId="24" borderId="0" xfId="0" applyFont="1" applyFill="1" applyBorder="1" applyAlignment="1">
      <alignment horizontal="center" vertical="center"/>
    </xf>
    <xf numFmtId="0" fontId="29" fillId="24" borderId="0" xfId="61" applyFont="1" applyFill="1" applyBorder="1" applyAlignment="1">
      <alignment horizontal="left" vertical="center" wrapText="1"/>
      <protection/>
    </xf>
    <xf numFmtId="0" fontId="26" fillId="24" borderId="0" xfId="61" applyFont="1" applyFill="1" applyBorder="1" applyAlignment="1">
      <alignment horizontal="left" vertical="center" indent="1"/>
      <protection/>
    </xf>
    <xf numFmtId="0" fontId="28" fillId="24" borderId="0" xfId="62" applyFont="1" applyFill="1" applyBorder="1" applyAlignment="1">
      <alignment horizontal="center" vertical="center"/>
      <protection/>
    </xf>
    <xf numFmtId="0" fontId="26" fillId="24" borderId="0" xfId="62" applyNumberFormat="1" applyFont="1" applyFill="1" applyBorder="1" applyAlignment="1">
      <alignment horizontal="center" vertical="center"/>
      <protection/>
    </xf>
    <xf numFmtId="3" fontId="26" fillId="24" borderId="0" xfId="62" applyNumberFormat="1" applyFont="1" applyFill="1" applyBorder="1" applyAlignment="1">
      <alignment horizontal="center" vertical="center"/>
      <protection/>
    </xf>
    <xf numFmtId="0" fontId="26" fillId="24" borderId="0" xfId="62" applyNumberFormat="1" applyFont="1" applyFill="1" applyBorder="1" applyAlignment="1">
      <alignment horizontal="center" vertical="center" wrapText="1"/>
      <protection/>
    </xf>
    <xf numFmtId="204" fontId="26" fillId="24" borderId="0" xfId="62" applyNumberFormat="1" applyFont="1" applyFill="1" applyBorder="1" applyAlignment="1">
      <alignment horizontal="center" vertical="center"/>
      <protection/>
    </xf>
    <xf numFmtId="0" fontId="6" fillId="24" borderId="0" xfId="0" applyFont="1" applyFill="1" applyAlignment="1">
      <alignment/>
    </xf>
    <xf numFmtId="0" fontId="24" fillId="24" borderId="0" xfId="0" applyFont="1" applyFill="1" applyAlignment="1">
      <alignment/>
    </xf>
    <xf numFmtId="3" fontId="6" fillId="24" borderId="0" xfId="0" applyNumberFormat="1" applyFont="1" applyFill="1" applyAlignment="1">
      <alignment horizontal="center"/>
    </xf>
    <xf numFmtId="204" fontId="6" fillId="24" borderId="0" xfId="0" applyNumberFormat="1" applyFont="1" applyFill="1" applyAlignment="1">
      <alignment/>
    </xf>
    <xf numFmtId="0" fontId="6" fillId="24" borderId="0" xfId="0" applyFont="1" applyFill="1" applyAlignment="1">
      <alignment horizontal="left" indent="1"/>
    </xf>
    <xf numFmtId="0" fontId="25" fillId="24" borderId="0" xfId="0" applyFont="1" applyFill="1" applyAlignment="1">
      <alignment horizontal="left" indent="1"/>
    </xf>
    <xf numFmtId="3" fontId="25" fillId="24" borderId="0" xfId="0" applyNumberFormat="1" applyFont="1" applyFill="1" applyAlignment="1">
      <alignment horizontal="center"/>
    </xf>
    <xf numFmtId="204" fontId="25" fillId="24" borderId="0" xfId="0" applyNumberFormat="1" applyFont="1" applyFill="1" applyAlignment="1">
      <alignment/>
    </xf>
    <xf numFmtId="0" fontId="25" fillId="24" borderId="0" xfId="0" applyFont="1" applyFill="1" applyBorder="1" applyAlignment="1">
      <alignment/>
    </xf>
    <xf numFmtId="0" fontId="35" fillId="24" borderId="0" xfId="0" applyFont="1" applyFill="1" applyAlignment="1">
      <alignment/>
    </xf>
    <xf numFmtId="0" fontId="38" fillId="24" borderId="0" xfId="0" applyFont="1" applyFill="1" applyAlignment="1">
      <alignment/>
    </xf>
    <xf numFmtId="197" fontId="38" fillId="24" borderId="0" xfId="0" applyNumberFormat="1" applyFont="1" applyFill="1" applyAlignment="1">
      <alignment/>
    </xf>
    <xf numFmtId="0" fontId="39" fillId="24" borderId="0" xfId="0" applyFont="1" applyFill="1" applyAlignment="1">
      <alignment/>
    </xf>
    <xf numFmtId="2" fontId="38" fillId="24" borderId="0" xfId="0" applyNumberFormat="1" applyFont="1" applyFill="1" applyAlignment="1">
      <alignment/>
    </xf>
    <xf numFmtId="0" fontId="37" fillId="24" borderId="0" xfId="0" applyFont="1" applyFill="1" applyAlignment="1">
      <alignment/>
    </xf>
    <xf numFmtId="0" fontId="35" fillId="24" borderId="0" xfId="0" applyFont="1" applyFill="1" applyBorder="1" applyAlignment="1">
      <alignment/>
    </xf>
    <xf numFmtId="0" fontId="24" fillId="24" borderId="8" xfId="61" applyFont="1" applyFill="1" applyBorder="1" applyAlignment="1">
      <alignment horizontal="center" vertical="center"/>
      <protection/>
    </xf>
    <xf numFmtId="0" fontId="24" fillId="24" borderId="8" xfId="63" applyFont="1" applyFill="1" applyBorder="1" applyAlignment="1">
      <alignment horizontal="center" vertical="center" wrapText="1"/>
      <protection/>
    </xf>
    <xf numFmtId="0" fontId="24" fillId="24" borderId="8" xfId="61" applyFont="1" applyFill="1" applyBorder="1" applyAlignment="1">
      <alignment horizontal="center" vertical="center" wrapText="1"/>
      <protection/>
    </xf>
    <xf numFmtId="0" fontId="24" fillId="24" borderId="8" xfId="0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 horizontal="left" vertical="center"/>
    </xf>
    <xf numFmtId="0" fontId="24" fillId="24" borderId="0" xfId="61" applyFont="1" applyFill="1" applyBorder="1" applyAlignment="1">
      <alignment horizontal="center" vertical="center"/>
      <protection/>
    </xf>
    <xf numFmtId="0" fontId="24" fillId="24" borderId="0" xfId="61" applyFont="1" applyFill="1" applyBorder="1" applyAlignment="1">
      <alignment horizontal="center" vertical="center" wrapText="1"/>
      <protection/>
    </xf>
    <xf numFmtId="0" fontId="24" fillId="24" borderId="0" xfId="0" applyFont="1" applyFill="1" applyAlignment="1">
      <alignment/>
    </xf>
    <xf numFmtId="0" fontId="41" fillId="0" borderId="8" xfId="0" applyFont="1" applyFill="1" applyBorder="1" applyAlignment="1">
      <alignment/>
    </xf>
    <xf numFmtId="3" fontId="42" fillId="0" borderId="8" xfId="0" applyNumberFormat="1" applyFont="1" applyFill="1" applyBorder="1" applyAlignment="1">
      <alignment horizontal="center" vertical="center"/>
    </xf>
    <xf numFmtId="3" fontId="42" fillId="0" borderId="8" xfId="0" applyNumberFormat="1" applyFont="1" applyFill="1" applyBorder="1" applyAlignment="1" quotePrefix="1">
      <alignment horizontal="center" vertical="center"/>
    </xf>
    <xf numFmtId="197" fontId="41" fillId="24" borderId="8" xfId="62" applyNumberFormat="1" applyFont="1" applyFill="1" applyBorder="1" applyAlignment="1">
      <alignment horizontal="center" vertical="center"/>
      <protection/>
    </xf>
    <xf numFmtId="0" fontId="42" fillId="24" borderId="0" xfId="0" applyFont="1" applyFill="1" applyBorder="1" applyAlignment="1">
      <alignment/>
    </xf>
    <xf numFmtId="197" fontId="55" fillId="24" borderId="8" xfId="62" applyNumberFormat="1" applyFont="1" applyFill="1" applyBorder="1" applyAlignment="1">
      <alignment horizontal="center" vertical="center"/>
      <protection/>
    </xf>
    <xf numFmtId="197" fontId="55" fillId="0" borderId="8" xfId="62" applyNumberFormat="1" applyFont="1" applyFill="1" applyBorder="1" applyAlignment="1">
      <alignment horizontal="center" vertical="center"/>
      <protection/>
    </xf>
    <xf numFmtId="0" fontId="42" fillId="24" borderId="0" xfId="0" applyFont="1" applyFill="1" applyAlignment="1">
      <alignment/>
    </xf>
    <xf numFmtId="0" fontId="41" fillId="24" borderId="8" xfId="61" applyFont="1" applyFill="1" applyBorder="1" applyAlignment="1">
      <alignment horizontal="center" vertical="center" wrapText="1"/>
      <protection/>
    </xf>
    <xf numFmtId="0" fontId="36" fillId="24" borderId="0" xfId="0" applyFont="1" applyFill="1" applyAlignment="1">
      <alignment horizontal="center"/>
    </xf>
    <xf numFmtId="0" fontId="36" fillId="24" borderId="0" xfId="0" applyFont="1" applyFill="1" applyAlignment="1">
      <alignment/>
    </xf>
    <xf numFmtId="0" fontId="36" fillId="24" borderId="0" xfId="0" applyFont="1" applyFill="1" applyBorder="1" applyAlignment="1">
      <alignment horizontal="center" vertical="center"/>
    </xf>
    <xf numFmtId="0" fontId="36" fillId="24" borderId="0" xfId="61" applyFont="1" applyFill="1" applyBorder="1" applyAlignment="1">
      <alignment horizontal="center" vertical="center"/>
      <protection/>
    </xf>
    <xf numFmtId="0" fontId="36" fillId="24" borderId="0" xfId="61" applyFont="1" applyFill="1" applyBorder="1" applyAlignment="1">
      <alignment horizontal="left" vertical="center" indent="1"/>
      <protection/>
    </xf>
    <xf numFmtId="0" fontId="37" fillId="24" borderId="0" xfId="62" applyFont="1" applyFill="1" applyBorder="1" applyAlignment="1">
      <alignment horizontal="center" vertical="center"/>
      <protection/>
    </xf>
    <xf numFmtId="0" fontId="36" fillId="24" borderId="0" xfId="62" applyNumberFormat="1" applyFont="1" applyFill="1" applyBorder="1" applyAlignment="1" quotePrefix="1">
      <alignment vertical="center"/>
      <protection/>
    </xf>
    <xf numFmtId="0" fontId="36" fillId="24" borderId="0" xfId="62" applyNumberFormat="1" applyFont="1" applyFill="1" applyBorder="1" applyAlignment="1">
      <alignment vertical="center"/>
      <protection/>
    </xf>
    <xf numFmtId="0" fontId="43" fillId="24" borderId="0" xfId="62" applyNumberFormat="1" applyFont="1" applyFill="1" applyBorder="1" applyAlignment="1">
      <alignment vertical="center"/>
      <protection/>
    </xf>
    <xf numFmtId="0" fontId="31" fillId="24" borderId="9" xfId="61" applyFont="1" applyFill="1" applyBorder="1" applyAlignment="1">
      <alignment vertical="center"/>
      <protection/>
    </xf>
    <xf numFmtId="0" fontId="36" fillId="24" borderId="0" xfId="0" applyFont="1" applyFill="1" applyAlignment="1">
      <alignment/>
    </xf>
    <xf numFmtId="0" fontId="37" fillId="24" borderId="0" xfId="0" applyFont="1" applyFill="1" applyBorder="1" applyAlignment="1">
      <alignment/>
    </xf>
    <xf numFmtId="0" fontId="24" fillId="24" borderId="8" xfId="61" applyFont="1" applyFill="1" applyBorder="1" applyAlignment="1">
      <alignment vertical="center" wrapText="1"/>
      <protection/>
    </xf>
    <xf numFmtId="0" fontId="35" fillId="24" borderId="8" xfId="62" applyFont="1" applyFill="1" applyBorder="1" applyAlignment="1">
      <alignment horizontal="center" vertical="center" wrapText="1"/>
      <protection/>
    </xf>
    <xf numFmtId="0" fontId="24" fillId="24" borderId="8" xfId="62" applyNumberFormat="1" applyFont="1" applyFill="1" applyBorder="1" applyAlignment="1">
      <alignment vertical="center"/>
      <protection/>
    </xf>
    <xf numFmtId="197" fontId="24" fillId="24" borderId="8" xfId="62" applyNumberFormat="1" applyFont="1" applyFill="1" applyBorder="1" applyAlignment="1">
      <alignment horizontal="center" vertical="center"/>
      <protection/>
    </xf>
    <xf numFmtId="0" fontId="24" fillId="24" borderId="8" xfId="62" applyNumberFormat="1" applyFont="1" applyFill="1" applyBorder="1" applyAlignment="1">
      <alignment horizontal="center" vertical="center" wrapText="1"/>
      <protection/>
    </xf>
    <xf numFmtId="0" fontId="35" fillId="24" borderId="8" xfId="62" applyFont="1" applyFill="1" applyBorder="1" applyAlignment="1">
      <alignment horizontal="center" vertical="center"/>
      <protection/>
    </xf>
    <xf numFmtId="1" fontId="24" fillId="24" borderId="8" xfId="62" applyNumberFormat="1" applyFont="1" applyFill="1" applyBorder="1" applyAlignment="1">
      <alignment vertical="center"/>
      <protection/>
    </xf>
    <xf numFmtId="197" fontId="56" fillId="24" borderId="8" xfId="62" applyNumberFormat="1" applyFont="1" applyFill="1" applyBorder="1" applyAlignment="1">
      <alignment horizontal="center" vertical="center"/>
      <protection/>
    </xf>
    <xf numFmtId="0" fontId="56" fillId="24" borderId="8" xfId="62" applyNumberFormat="1" applyFont="1" applyFill="1" applyBorder="1" applyAlignment="1">
      <alignment vertical="center" wrapText="1"/>
      <protection/>
    </xf>
    <xf numFmtId="197" fontId="56" fillId="24" borderId="8" xfId="0" applyNumberFormat="1" applyFont="1" applyFill="1" applyBorder="1" applyAlignment="1">
      <alignment vertical="center"/>
    </xf>
    <xf numFmtId="197" fontId="57" fillId="24" borderId="8" xfId="0" applyNumberFormat="1" applyFont="1" applyFill="1" applyBorder="1" applyAlignment="1">
      <alignment/>
    </xf>
    <xf numFmtId="1" fontId="24" fillId="24" borderId="8" xfId="61" applyNumberFormat="1" applyFont="1" applyFill="1" applyBorder="1" applyAlignment="1">
      <alignment vertical="center"/>
      <protection/>
    </xf>
    <xf numFmtId="197" fontId="24" fillId="24" borderId="8" xfId="0" applyNumberFormat="1" applyFont="1" applyFill="1" applyBorder="1" applyAlignment="1">
      <alignment vertical="center"/>
    </xf>
    <xf numFmtId="197" fontId="35" fillId="24" borderId="8" xfId="0" applyNumberFormat="1" applyFont="1" applyFill="1" applyBorder="1" applyAlignment="1">
      <alignment/>
    </xf>
    <xf numFmtId="0" fontId="24" fillId="24" borderId="8" xfId="61" applyFont="1" applyFill="1" applyBorder="1" applyAlignment="1">
      <alignment horizontal="left" vertical="center"/>
      <protection/>
    </xf>
    <xf numFmtId="197" fontId="35" fillId="24" borderId="8" xfId="0" applyNumberFormat="1" applyFont="1" applyFill="1" applyBorder="1" applyAlignment="1">
      <alignment vertical="center"/>
    </xf>
    <xf numFmtId="0" fontId="24" fillId="24" borderId="8" xfId="61" applyFont="1" applyFill="1" applyBorder="1" applyAlignment="1">
      <alignment vertical="center"/>
      <protection/>
    </xf>
    <xf numFmtId="0" fontId="56" fillId="24" borderId="8" xfId="62" applyNumberFormat="1" applyFont="1" applyFill="1" applyBorder="1" applyAlignment="1">
      <alignment horizontal="center" vertical="center" wrapText="1"/>
      <protection/>
    </xf>
    <xf numFmtId="197" fontId="57" fillId="24" borderId="8" xfId="0" applyNumberFormat="1" applyFont="1" applyFill="1" applyBorder="1" applyAlignment="1">
      <alignment vertical="center"/>
    </xf>
    <xf numFmtId="0" fontId="24" fillId="24" borderId="8" xfId="61" applyFont="1" applyFill="1" applyBorder="1" applyAlignment="1">
      <alignment horizontal="left" vertical="center" wrapText="1" indent="1"/>
      <protection/>
    </xf>
    <xf numFmtId="197" fontId="24" fillId="24" borderId="8" xfId="0" applyNumberFormat="1" applyFont="1" applyFill="1" applyBorder="1" applyAlignment="1">
      <alignment/>
    </xf>
    <xf numFmtId="0" fontId="35" fillId="24" borderId="8" xfId="61" applyFont="1" applyFill="1" applyBorder="1" applyAlignment="1">
      <alignment horizontal="center" vertical="center"/>
      <protection/>
    </xf>
    <xf numFmtId="0" fontId="24" fillId="24" borderId="8" xfId="61" applyFont="1" applyFill="1" applyBorder="1" applyAlignment="1">
      <alignment horizontal="left" vertical="center" wrapText="1"/>
      <protection/>
    </xf>
    <xf numFmtId="1" fontId="56" fillId="24" borderId="8" xfId="62" applyNumberFormat="1" applyFont="1" applyFill="1" applyBorder="1" applyAlignment="1">
      <alignment vertical="center"/>
      <protection/>
    </xf>
    <xf numFmtId="0" fontId="35" fillId="24" borderId="8" xfId="61" applyFont="1" applyFill="1" applyBorder="1" applyAlignment="1">
      <alignment horizontal="center" vertical="center" wrapText="1"/>
      <protection/>
    </xf>
    <xf numFmtId="0" fontId="24" fillId="24" borderId="10" xfId="61" applyFont="1" applyFill="1" applyBorder="1" applyAlignment="1">
      <alignment horizontal="center" vertical="center" wrapText="1"/>
      <protection/>
    </xf>
    <xf numFmtId="0" fontId="6" fillId="24" borderId="8" xfId="61" applyFont="1" applyFill="1" applyBorder="1" applyAlignment="1">
      <alignment horizontal="center" vertical="center"/>
      <protection/>
    </xf>
    <xf numFmtId="0" fontId="44" fillId="24" borderId="8" xfId="61" applyFont="1" applyFill="1" applyBorder="1" applyAlignment="1">
      <alignment horizontal="center" vertical="center"/>
      <protection/>
    </xf>
    <xf numFmtId="0" fontId="44" fillId="24" borderId="0" xfId="61" applyFont="1" applyFill="1" applyAlignment="1">
      <alignment horizontal="left"/>
      <protection/>
    </xf>
    <xf numFmtId="0" fontId="44" fillId="24" borderId="0" xfId="61" applyFont="1" applyFill="1" applyAlignment="1">
      <alignment vertical="center"/>
      <protection/>
    </xf>
    <xf numFmtId="0" fontId="6" fillId="24" borderId="8" xfId="61" applyFont="1" applyFill="1" applyBorder="1" applyAlignment="1">
      <alignment horizontal="center" vertical="center"/>
      <protection/>
    </xf>
    <xf numFmtId="0" fontId="6" fillId="24" borderId="11" xfId="61" applyFont="1" applyFill="1" applyBorder="1" applyAlignment="1">
      <alignment horizontal="center" vertical="center" wrapText="1"/>
      <protection/>
    </xf>
    <xf numFmtId="0" fontId="6" fillId="24" borderId="11" xfId="63" applyFont="1" applyFill="1" applyBorder="1" applyAlignment="1">
      <alignment horizontal="center" vertical="center" wrapText="1"/>
      <protection/>
    </xf>
    <xf numFmtId="0" fontId="6" fillId="24" borderId="8" xfId="63" applyFont="1" applyFill="1" applyBorder="1" applyAlignment="1">
      <alignment horizontal="center" vertical="center" wrapText="1"/>
      <protection/>
    </xf>
    <xf numFmtId="3" fontId="6" fillId="24" borderId="8" xfId="61" applyNumberFormat="1" applyFont="1" applyFill="1" applyBorder="1" applyAlignment="1">
      <alignment horizontal="center" vertical="center" wrapText="1"/>
      <protection/>
    </xf>
    <xf numFmtId="0" fontId="6" fillId="24" borderId="8" xfId="61" applyNumberFormat="1" applyFont="1" applyFill="1" applyBorder="1" applyAlignment="1">
      <alignment horizontal="center" vertical="center" wrapText="1"/>
      <protection/>
    </xf>
    <xf numFmtId="0" fontId="45" fillId="24" borderId="8" xfId="0" applyNumberFormat="1" applyFont="1" applyFill="1" applyBorder="1" applyAlignment="1">
      <alignment horizontal="center" vertical="center" wrapText="1"/>
    </xf>
    <xf numFmtId="204" fontId="6" fillId="24" borderId="8" xfId="61" applyNumberFormat="1" applyFont="1" applyFill="1" applyBorder="1" applyAlignment="1">
      <alignment horizontal="center" vertical="center" wrapText="1"/>
      <protection/>
    </xf>
    <xf numFmtId="0" fontId="6" fillId="24" borderId="8" xfId="61" applyNumberFormat="1" applyFont="1" applyFill="1" applyBorder="1" applyAlignment="1">
      <alignment horizontal="center" vertical="center"/>
      <protection/>
    </xf>
    <xf numFmtId="0" fontId="6" fillId="24" borderId="8" xfId="62" applyFont="1" applyFill="1" applyBorder="1" applyAlignment="1">
      <alignment horizontal="center" vertical="center" wrapText="1"/>
      <protection/>
    </xf>
    <xf numFmtId="0" fontId="6" fillId="24" borderId="11" xfId="61" applyFont="1" applyFill="1" applyBorder="1" applyAlignment="1">
      <alignment horizontal="center" vertical="center"/>
      <protection/>
    </xf>
    <xf numFmtId="1" fontId="6" fillId="24" borderId="8" xfId="62" applyNumberFormat="1" applyFont="1" applyFill="1" applyBorder="1" applyAlignment="1" quotePrefix="1">
      <alignment vertical="center"/>
      <protection/>
    </xf>
    <xf numFmtId="1" fontId="6" fillId="24" borderId="8" xfId="62" applyNumberFormat="1" applyFont="1" applyFill="1" applyBorder="1" applyAlignment="1">
      <alignment vertical="center"/>
      <protection/>
    </xf>
    <xf numFmtId="1" fontId="44" fillId="24" borderId="8" xfId="62" applyNumberFormat="1" applyFont="1" applyFill="1" applyBorder="1" applyAlignment="1">
      <alignment horizontal="center" vertical="center"/>
      <protection/>
    </xf>
    <xf numFmtId="197" fontId="44" fillId="24" borderId="8" xfId="62" applyNumberFormat="1" applyFont="1" applyFill="1" applyBorder="1" applyAlignment="1">
      <alignment horizontal="center" vertical="center"/>
      <protection/>
    </xf>
    <xf numFmtId="204" fontId="44" fillId="24" borderId="8" xfId="62" applyNumberFormat="1" applyFont="1" applyFill="1" applyBorder="1" applyAlignment="1">
      <alignment horizontal="center" vertical="center"/>
      <protection/>
    </xf>
    <xf numFmtId="0" fontId="44" fillId="24" borderId="8" xfId="62" applyNumberFormat="1" applyFont="1" applyFill="1" applyBorder="1" applyAlignment="1">
      <alignment horizontal="center" vertical="center"/>
      <protection/>
    </xf>
    <xf numFmtId="0" fontId="44" fillId="24" borderId="8" xfId="61" applyFont="1" applyFill="1" applyBorder="1" applyAlignment="1">
      <alignment horizontal="center" vertical="center" wrapText="1"/>
      <protection/>
    </xf>
    <xf numFmtId="0" fontId="6" fillId="24" borderId="8" xfId="62" applyNumberFormat="1" applyFont="1" applyFill="1" applyBorder="1" applyAlignment="1" quotePrefix="1">
      <alignment vertical="center"/>
      <protection/>
    </xf>
    <xf numFmtId="0" fontId="6" fillId="24" borderId="8" xfId="62" applyNumberFormat="1" applyFont="1" applyFill="1" applyBorder="1" applyAlignment="1">
      <alignment vertical="center"/>
      <protection/>
    </xf>
    <xf numFmtId="0" fontId="6" fillId="24" borderId="8" xfId="62" applyFont="1" applyFill="1" applyBorder="1" applyAlignment="1">
      <alignment horizontal="center" vertical="center"/>
      <protection/>
    </xf>
    <xf numFmtId="1" fontId="6" fillId="24" borderId="8" xfId="62" applyNumberFormat="1" applyFont="1" applyFill="1" applyBorder="1" applyAlignment="1">
      <alignment horizontal="center" vertical="center"/>
      <protection/>
    </xf>
    <xf numFmtId="197" fontId="58" fillId="24" borderId="8" xfId="62" applyNumberFormat="1" applyFont="1" applyFill="1" applyBorder="1" applyAlignment="1">
      <alignment horizontal="center" vertical="center"/>
      <protection/>
    </xf>
    <xf numFmtId="197" fontId="58" fillId="0" borderId="8" xfId="62" applyNumberFormat="1" applyFont="1" applyFill="1" applyBorder="1" applyAlignment="1">
      <alignment horizontal="center" vertical="center"/>
      <protection/>
    </xf>
    <xf numFmtId="0" fontId="58" fillId="24" borderId="8" xfId="62" applyNumberFormat="1" applyFont="1" applyFill="1" applyBorder="1" applyAlignment="1">
      <alignment horizontal="center" vertical="center"/>
      <protection/>
    </xf>
    <xf numFmtId="0" fontId="6" fillId="24" borderId="8" xfId="61" applyFont="1" applyFill="1" applyBorder="1" applyAlignment="1">
      <alignment horizontal="center" vertical="center" wrapText="1"/>
      <protection/>
    </xf>
    <xf numFmtId="197" fontId="44" fillId="24" borderId="8" xfId="66" applyNumberFormat="1" applyFont="1" applyFill="1" applyBorder="1" applyAlignment="1">
      <alignment horizontal="center" vertical="center"/>
    </xf>
    <xf numFmtId="3" fontId="44" fillId="24" borderId="8" xfId="61" applyNumberFormat="1" applyFont="1" applyFill="1" applyBorder="1" applyAlignment="1">
      <alignment horizontal="center" vertical="center" wrapText="1"/>
      <protection/>
    </xf>
    <xf numFmtId="0" fontId="44" fillId="24" borderId="8" xfId="61" applyNumberFormat="1" applyFont="1" applyFill="1" applyBorder="1" applyAlignment="1">
      <alignment horizontal="center" vertical="center" wrapText="1"/>
      <protection/>
    </xf>
    <xf numFmtId="0" fontId="46" fillId="24" borderId="8" xfId="0" applyNumberFormat="1" applyFont="1" applyFill="1" applyBorder="1" applyAlignment="1">
      <alignment horizontal="center" vertical="center" wrapText="1"/>
    </xf>
    <xf numFmtId="204" fontId="44" fillId="24" borderId="8" xfId="61" applyNumberFormat="1" applyFont="1" applyFill="1" applyBorder="1" applyAlignment="1">
      <alignment horizontal="center" vertical="center" wrapText="1"/>
      <protection/>
    </xf>
    <xf numFmtId="0" fontId="44" fillId="0" borderId="8" xfId="61" applyFont="1" applyFill="1" applyBorder="1" applyAlignment="1">
      <alignment horizontal="center" vertical="center"/>
      <protection/>
    </xf>
    <xf numFmtId="0" fontId="44" fillId="0" borderId="8" xfId="61" applyNumberFormat="1" applyFont="1" applyFill="1" applyBorder="1" applyAlignment="1">
      <alignment horizontal="center" vertical="center"/>
      <protection/>
    </xf>
    <xf numFmtId="3" fontId="47" fillId="0" borderId="8" xfId="0" applyNumberFormat="1" applyFont="1" applyFill="1" applyBorder="1" applyAlignment="1" quotePrefix="1">
      <alignment horizontal="center" vertical="center"/>
    </xf>
    <xf numFmtId="3" fontId="47" fillId="0" borderId="8" xfId="0" applyNumberFormat="1" applyFont="1" applyFill="1" applyBorder="1" applyAlignment="1">
      <alignment horizontal="center" vertical="center"/>
    </xf>
    <xf numFmtId="0" fontId="6" fillId="24" borderId="8" xfId="62" applyNumberFormat="1" applyFont="1" applyFill="1" applyBorder="1" applyAlignment="1">
      <alignment horizontal="center" vertical="center"/>
      <protection/>
    </xf>
    <xf numFmtId="0" fontId="6" fillId="24" borderId="8" xfId="0" applyFont="1" applyFill="1" applyBorder="1" applyAlignment="1">
      <alignment horizontal="center" vertical="center" wrapText="1"/>
    </xf>
    <xf numFmtId="0" fontId="59" fillId="24" borderId="8" xfId="62" applyNumberFormat="1" applyFont="1" applyFill="1" applyBorder="1" applyAlignment="1">
      <alignment vertical="center" wrapText="1"/>
      <protection/>
    </xf>
    <xf numFmtId="1" fontId="59" fillId="24" borderId="8" xfId="62" applyNumberFormat="1" applyFont="1" applyFill="1" applyBorder="1" applyAlignment="1">
      <alignment vertical="center"/>
      <protection/>
    </xf>
    <xf numFmtId="0" fontId="59" fillId="24" borderId="12" xfId="62" applyNumberFormat="1" applyFont="1" applyFill="1" applyBorder="1" applyAlignment="1">
      <alignment vertical="center" wrapText="1"/>
      <protection/>
    </xf>
    <xf numFmtId="49" fontId="6" fillId="24" borderId="8" xfId="62" applyNumberFormat="1" applyFont="1" applyFill="1" applyBorder="1" applyAlignment="1">
      <alignment horizontal="center" vertical="center"/>
      <protection/>
    </xf>
    <xf numFmtId="1" fontId="6" fillId="24" borderId="13" xfId="62" applyNumberFormat="1" applyFont="1" applyFill="1" applyBorder="1" applyAlignment="1">
      <alignment vertical="center" textRotation="90"/>
      <protection/>
    </xf>
    <xf numFmtId="1" fontId="6" fillId="24" borderId="14" xfId="62" applyNumberFormat="1" applyFont="1" applyFill="1" applyBorder="1" applyAlignment="1">
      <alignment vertical="center" textRotation="90"/>
      <protection/>
    </xf>
    <xf numFmtId="1" fontId="6" fillId="24" borderId="15" xfId="62" applyNumberFormat="1" applyFont="1" applyFill="1" applyBorder="1" applyAlignment="1">
      <alignment vertical="center" textRotation="90"/>
      <protection/>
    </xf>
    <xf numFmtId="1" fontId="6" fillId="24" borderId="16" xfId="62" applyNumberFormat="1" applyFont="1" applyFill="1" applyBorder="1" applyAlignment="1">
      <alignment vertical="center" textRotation="90"/>
      <protection/>
    </xf>
    <xf numFmtId="1" fontId="6" fillId="24" borderId="0" xfId="62" applyNumberFormat="1" applyFont="1" applyFill="1" applyBorder="1" applyAlignment="1">
      <alignment vertical="center" textRotation="90"/>
      <protection/>
    </xf>
    <xf numFmtId="1" fontId="6" fillId="24" borderId="17" xfId="62" applyNumberFormat="1" applyFont="1" applyFill="1" applyBorder="1" applyAlignment="1">
      <alignment vertical="center" textRotation="90"/>
      <protection/>
    </xf>
    <xf numFmtId="1" fontId="6" fillId="24" borderId="18" xfId="62" applyNumberFormat="1" applyFont="1" applyFill="1" applyBorder="1" applyAlignment="1">
      <alignment vertical="center" textRotation="90"/>
      <protection/>
    </xf>
    <xf numFmtId="1" fontId="6" fillId="24" borderId="9" xfId="62" applyNumberFormat="1" applyFont="1" applyFill="1" applyBorder="1" applyAlignment="1">
      <alignment vertical="center" textRotation="90"/>
      <protection/>
    </xf>
    <xf numFmtId="1" fontId="6" fillId="24" borderId="19" xfId="62" applyNumberFormat="1" applyFont="1" applyFill="1" applyBorder="1" applyAlignment="1">
      <alignment vertical="center" textRotation="90"/>
      <protection/>
    </xf>
    <xf numFmtId="0" fontId="6" fillId="24" borderId="13" xfId="61" applyNumberFormat="1" applyFont="1" applyFill="1" applyBorder="1" applyAlignment="1">
      <alignment vertical="center"/>
      <protection/>
    </xf>
    <xf numFmtId="0" fontId="6" fillId="24" borderId="14" xfId="61" applyNumberFormat="1" applyFont="1" applyFill="1" applyBorder="1" applyAlignment="1">
      <alignment vertical="center"/>
      <protection/>
    </xf>
    <xf numFmtId="0" fontId="6" fillId="24" borderId="15" xfId="61" applyNumberFormat="1" applyFont="1" applyFill="1" applyBorder="1" applyAlignment="1">
      <alignment vertical="center"/>
      <protection/>
    </xf>
    <xf numFmtId="0" fontId="6" fillId="24" borderId="16" xfId="61" applyNumberFormat="1" applyFont="1" applyFill="1" applyBorder="1" applyAlignment="1">
      <alignment vertical="center"/>
      <protection/>
    </xf>
    <xf numFmtId="0" fontId="6" fillId="24" borderId="0" xfId="61" applyNumberFormat="1" applyFont="1" applyFill="1" applyBorder="1" applyAlignment="1">
      <alignment vertical="center"/>
      <protection/>
    </xf>
    <xf numFmtId="0" fontId="6" fillId="24" borderId="17" xfId="61" applyNumberFormat="1" applyFont="1" applyFill="1" applyBorder="1" applyAlignment="1">
      <alignment vertical="center"/>
      <protection/>
    </xf>
    <xf numFmtId="0" fontId="6" fillId="24" borderId="18" xfId="61" applyNumberFormat="1" applyFont="1" applyFill="1" applyBorder="1" applyAlignment="1">
      <alignment vertical="center"/>
      <protection/>
    </xf>
    <xf numFmtId="0" fontId="6" fillId="24" borderId="9" xfId="61" applyNumberFormat="1" applyFont="1" applyFill="1" applyBorder="1" applyAlignment="1">
      <alignment vertical="center"/>
      <protection/>
    </xf>
    <xf numFmtId="0" fontId="6" fillId="24" borderId="19" xfId="61" applyNumberFormat="1" applyFont="1" applyFill="1" applyBorder="1" applyAlignment="1">
      <alignment vertical="center"/>
      <protection/>
    </xf>
    <xf numFmtId="3" fontId="6" fillId="24" borderId="0" xfId="61" applyNumberFormat="1" applyFont="1" applyFill="1" applyBorder="1" applyAlignment="1">
      <alignment vertical="center" wrapText="1"/>
      <protection/>
    </xf>
    <xf numFmtId="49" fontId="60" fillId="24" borderId="8" xfId="62" applyNumberFormat="1" applyFont="1" applyFill="1" applyBorder="1" applyAlignment="1">
      <alignment horizontal="center" vertical="center"/>
      <protection/>
    </xf>
    <xf numFmtId="3" fontId="44" fillId="24" borderId="16" xfId="61" applyNumberFormat="1" applyFont="1" applyFill="1" applyBorder="1" applyAlignment="1">
      <alignment horizontal="center" vertical="center" wrapText="1"/>
      <protection/>
    </xf>
    <xf numFmtId="49" fontId="44" fillId="24" borderId="8" xfId="62" applyNumberFormat="1" applyFont="1" applyFill="1" applyBorder="1" applyAlignment="1">
      <alignment horizontal="center" vertical="center"/>
      <protection/>
    </xf>
    <xf numFmtId="49" fontId="61" fillId="24" borderId="8" xfId="62" applyNumberFormat="1" applyFont="1" applyFill="1" applyBorder="1" applyAlignment="1">
      <alignment horizontal="center" vertical="center"/>
      <protection/>
    </xf>
    <xf numFmtId="49" fontId="6" fillId="24" borderId="11" xfId="62" applyNumberFormat="1" applyFont="1" applyFill="1" applyBorder="1" applyAlignment="1">
      <alignment horizontal="center" vertical="center"/>
      <protection/>
    </xf>
    <xf numFmtId="49" fontId="6" fillId="24" borderId="12" xfId="62" applyNumberFormat="1" applyFont="1" applyFill="1" applyBorder="1" applyAlignment="1">
      <alignment horizontal="center" vertical="center"/>
      <protection/>
    </xf>
    <xf numFmtId="49" fontId="60" fillId="24" borderId="8" xfId="62" applyNumberFormat="1" applyFont="1" applyFill="1" applyBorder="1" applyAlignment="1">
      <alignment vertical="center"/>
      <protection/>
    </xf>
    <xf numFmtId="1" fontId="6" fillId="24" borderId="8" xfId="62" applyNumberFormat="1" applyFont="1" applyFill="1" applyBorder="1" applyAlignment="1" quotePrefix="1">
      <alignment horizontal="center" vertical="center"/>
      <protection/>
    </xf>
    <xf numFmtId="1" fontId="6" fillId="24" borderId="16" xfId="62" applyNumberFormat="1" applyFont="1" applyFill="1" applyBorder="1" applyAlignment="1">
      <alignment horizontal="center" vertical="center" textRotation="90"/>
      <protection/>
    </xf>
    <xf numFmtId="1" fontId="6" fillId="24" borderId="0" xfId="62" applyNumberFormat="1" applyFont="1" applyFill="1" applyBorder="1" applyAlignment="1">
      <alignment horizontal="center" vertical="center" textRotation="90"/>
      <protection/>
    </xf>
    <xf numFmtId="1" fontId="6" fillId="24" borderId="17" xfId="62" applyNumberFormat="1" applyFont="1" applyFill="1" applyBorder="1" applyAlignment="1">
      <alignment horizontal="center" vertical="center" textRotation="90"/>
      <protection/>
    </xf>
    <xf numFmtId="0" fontId="6" fillId="24" borderId="20" xfId="63" applyFont="1" applyFill="1" applyBorder="1" applyAlignment="1">
      <alignment horizontal="center" vertical="center" wrapText="1"/>
      <protection/>
    </xf>
    <xf numFmtId="0" fontId="6" fillId="24" borderId="21" xfId="63" applyFont="1" applyFill="1" applyBorder="1" applyAlignment="1">
      <alignment horizontal="center" vertical="center" wrapText="1"/>
      <protection/>
    </xf>
    <xf numFmtId="0" fontId="6" fillId="24" borderId="22" xfId="63" applyFont="1" applyFill="1" applyBorder="1" applyAlignment="1">
      <alignment horizontal="center" vertical="center" wrapText="1"/>
      <protection/>
    </xf>
    <xf numFmtId="0" fontId="44" fillId="24" borderId="11" xfId="61" applyFont="1" applyFill="1" applyBorder="1" applyAlignment="1">
      <alignment horizontal="center" vertical="center"/>
      <protection/>
    </xf>
    <xf numFmtId="0" fontId="44" fillId="24" borderId="12" xfId="61" applyFont="1" applyFill="1" applyBorder="1" applyAlignment="1">
      <alignment horizontal="center" vertical="center"/>
      <protection/>
    </xf>
    <xf numFmtId="0" fontId="44" fillId="24" borderId="10" xfId="61" applyFont="1" applyFill="1" applyBorder="1" applyAlignment="1">
      <alignment horizontal="center" vertical="center"/>
      <protection/>
    </xf>
    <xf numFmtId="0" fontId="30" fillId="24" borderId="0" xfId="0" applyFont="1" applyFill="1" applyAlignment="1">
      <alignment horizontal="center"/>
    </xf>
    <xf numFmtId="0" fontId="44" fillId="24" borderId="10" xfId="61" applyFont="1" applyFill="1" applyBorder="1" applyAlignment="1">
      <alignment horizontal="center" vertical="center" wrapText="1"/>
      <protection/>
    </xf>
    <xf numFmtId="0" fontId="44" fillId="24" borderId="12" xfId="61" applyFont="1" applyFill="1" applyBorder="1" applyAlignment="1">
      <alignment horizontal="center" vertical="center" wrapText="1"/>
      <protection/>
    </xf>
    <xf numFmtId="0" fontId="6" fillId="24" borderId="11" xfId="61" applyFont="1" applyFill="1" applyBorder="1" applyAlignment="1">
      <alignment horizontal="center" vertical="center"/>
      <protection/>
    </xf>
    <xf numFmtId="0" fontId="6" fillId="24" borderId="10" xfId="61" applyFont="1" applyFill="1" applyBorder="1" applyAlignment="1">
      <alignment horizontal="center" vertical="center"/>
      <protection/>
    </xf>
    <xf numFmtId="0" fontId="6" fillId="24" borderId="12" xfId="61" applyFont="1" applyFill="1" applyBorder="1" applyAlignment="1">
      <alignment horizontal="center" vertical="center"/>
      <protection/>
    </xf>
    <xf numFmtId="0" fontId="44" fillId="24" borderId="11" xfId="61" applyFont="1" applyFill="1" applyBorder="1" applyAlignment="1">
      <alignment horizontal="center" vertical="center" wrapText="1"/>
      <protection/>
    </xf>
    <xf numFmtId="0" fontId="6" fillId="24" borderId="11" xfId="61" applyFont="1" applyFill="1" applyBorder="1" applyAlignment="1">
      <alignment horizontal="center" vertical="center" wrapText="1"/>
      <protection/>
    </xf>
    <xf numFmtId="0" fontId="6" fillId="24" borderId="12" xfId="61" applyFont="1" applyFill="1" applyBorder="1" applyAlignment="1">
      <alignment horizontal="center" vertical="center" wrapText="1"/>
      <protection/>
    </xf>
    <xf numFmtId="0" fontId="6" fillId="24" borderId="10" xfId="61" applyFont="1" applyFill="1" applyBorder="1" applyAlignment="1">
      <alignment horizontal="center" vertical="center" wrapText="1"/>
      <protection/>
    </xf>
    <xf numFmtId="0" fontId="44" fillId="24" borderId="0" xfId="61" applyFont="1" applyFill="1" applyAlignment="1">
      <alignment horizontal="center" vertical="center"/>
      <protection/>
    </xf>
    <xf numFmtId="0" fontId="44" fillId="24" borderId="8" xfId="61" applyFont="1" applyFill="1" applyBorder="1" applyAlignment="1">
      <alignment horizontal="center" vertical="center" wrapText="1"/>
      <protection/>
    </xf>
    <xf numFmtId="0" fontId="44" fillId="24" borderId="8" xfId="61" applyFont="1" applyFill="1" applyBorder="1" applyAlignment="1">
      <alignment horizontal="center" vertical="center"/>
      <protection/>
    </xf>
    <xf numFmtId="0" fontId="44" fillId="0" borderId="8" xfId="63" applyNumberFormat="1" applyFont="1" applyFill="1" applyBorder="1" applyAlignment="1">
      <alignment horizontal="center" vertical="center"/>
      <protection/>
    </xf>
    <xf numFmtId="0" fontId="46" fillId="0" borderId="8" xfId="0" applyFont="1" applyBorder="1" applyAlignment="1">
      <alignment/>
    </xf>
    <xf numFmtId="0" fontId="6" fillId="24" borderId="8" xfId="0" applyFont="1" applyFill="1" applyBorder="1" applyAlignment="1">
      <alignment horizontal="center" vertical="center" wrapText="1"/>
    </xf>
    <xf numFmtId="0" fontId="6" fillId="24" borderId="8" xfId="62" applyNumberFormat="1" applyFont="1" applyFill="1" applyBorder="1" applyAlignment="1">
      <alignment horizontal="center" vertical="center" wrapText="1"/>
      <protection/>
    </xf>
    <xf numFmtId="0" fontId="44" fillId="24" borderId="8" xfId="61" applyNumberFormat="1" applyFont="1" applyFill="1" applyBorder="1" applyAlignment="1">
      <alignment horizontal="center" vertical="center" wrapText="1"/>
      <protection/>
    </xf>
    <xf numFmtId="204" fontId="44" fillId="24" borderId="8" xfId="61" applyNumberFormat="1" applyFont="1" applyFill="1" applyBorder="1" applyAlignment="1">
      <alignment horizontal="center" vertical="center" wrapText="1"/>
      <protection/>
    </xf>
    <xf numFmtId="0" fontId="44" fillId="0" borderId="20" xfId="63" applyNumberFormat="1" applyFont="1" applyFill="1" applyBorder="1" applyAlignment="1">
      <alignment horizontal="center" vertical="center"/>
      <protection/>
    </xf>
    <xf numFmtId="0" fontId="44" fillId="0" borderId="21" xfId="63" applyNumberFormat="1" applyFont="1" applyFill="1" applyBorder="1" applyAlignment="1">
      <alignment horizontal="center" vertical="center"/>
      <protection/>
    </xf>
    <xf numFmtId="0" fontId="44" fillId="0" borderId="22" xfId="63" applyNumberFormat="1" applyFont="1" applyFill="1" applyBorder="1" applyAlignment="1">
      <alignment horizontal="center" vertical="center"/>
      <protection/>
    </xf>
    <xf numFmtId="3" fontId="44" fillId="24" borderId="8" xfId="61" applyNumberFormat="1" applyFont="1" applyFill="1" applyBorder="1" applyAlignment="1">
      <alignment horizontal="center" vertical="center" wrapText="1"/>
      <protection/>
    </xf>
    <xf numFmtId="0" fontId="36" fillId="24" borderId="0" xfId="0" applyFont="1" applyFill="1" applyAlignment="1">
      <alignment horizontal="center"/>
    </xf>
    <xf numFmtId="0" fontId="44" fillId="24" borderId="11" xfId="63" applyFont="1" applyFill="1" applyBorder="1" applyAlignment="1">
      <alignment horizontal="center" vertical="center" wrapText="1"/>
      <protection/>
    </xf>
    <xf numFmtId="0" fontId="44" fillId="24" borderId="12" xfId="63" applyFont="1" applyFill="1" applyBorder="1" applyAlignment="1">
      <alignment horizontal="center" vertical="center" wrapText="1"/>
      <protection/>
    </xf>
    <xf numFmtId="0" fontId="44" fillId="24" borderId="8" xfId="61" applyNumberFormat="1" applyFont="1" applyFill="1" applyBorder="1" applyAlignment="1">
      <alignment horizontal="center" vertical="center"/>
      <protection/>
    </xf>
    <xf numFmtId="0" fontId="44" fillId="0" borderId="8" xfId="61" applyFont="1" applyFill="1" applyBorder="1" applyAlignment="1">
      <alignment horizontal="center" vertical="center"/>
      <protection/>
    </xf>
    <xf numFmtId="0" fontId="6" fillId="24" borderId="8" xfId="61" applyNumberFormat="1" applyFont="1" applyFill="1" applyBorder="1" applyAlignment="1">
      <alignment horizontal="center" vertical="center"/>
      <protection/>
    </xf>
    <xf numFmtId="0" fontId="43" fillId="24" borderId="0" xfId="62" applyNumberFormat="1" applyFont="1" applyFill="1" applyBorder="1" applyAlignment="1">
      <alignment horizontal="center" vertical="center"/>
      <protection/>
    </xf>
    <xf numFmtId="0" fontId="6" fillId="24" borderId="11" xfId="62" applyNumberFormat="1" applyFont="1" applyFill="1" applyBorder="1" applyAlignment="1">
      <alignment horizontal="center" vertical="center" wrapText="1"/>
      <protection/>
    </xf>
    <xf numFmtId="0" fontId="6" fillId="24" borderId="10" xfId="62" applyNumberFormat="1" applyFont="1" applyFill="1" applyBorder="1" applyAlignment="1">
      <alignment horizontal="center" vertical="center" wrapText="1"/>
      <protection/>
    </xf>
    <xf numFmtId="0" fontId="44" fillId="24" borderId="0" xfId="61" applyFont="1" applyFill="1" applyAlignment="1">
      <alignment horizontal="center"/>
      <protection/>
    </xf>
    <xf numFmtId="0" fontId="44" fillId="24" borderId="9" xfId="61" applyFont="1" applyFill="1" applyBorder="1" applyAlignment="1">
      <alignment horizontal="center" vertical="center"/>
      <protection/>
    </xf>
    <xf numFmtId="0" fontId="6" fillId="24" borderId="12" xfId="62" applyNumberFormat="1" applyFont="1" applyFill="1" applyBorder="1" applyAlignment="1">
      <alignment horizontal="center" vertical="center" wrapText="1"/>
      <protection/>
    </xf>
    <xf numFmtId="0" fontId="24" fillId="24" borderId="8" xfId="62" applyNumberFormat="1" applyFont="1" applyFill="1" applyBorder="1" applyAlignment="1">
      <alignment horizontal="center" vertical="center" wrapText="1"/>
      <protection/>
    </xf>
    <xf numFmtId="0" fontId="40" fillId="24" borderId="0" xfId="62" applyNumberFormat="1" applyFont="1" applyFill="1" applyBorder="1" applyAlignment="1">
      <alignment horizontal="center" vertical="center"/>
      <protection/>
    </xf>
    <xf numFmtId="0" fontId="24" fillId="24" borderId="8" xfId="61" applyFont="1" applyFill="1" applyBorder="1" applyAlignment="1">
      <alignment horizontal="center" vertical="center" wrapText="1"/>
      <protection/>
    </xf>
    <xf numFmtId="0" fontId="24" fillId="24" borderId="8" xfId="0" applyFont="1" applyFill="1" applyBorder="1" applyAlignment="1">
      <alignment horizontal="center" vertical="center"/>
    </xf>
    <xf numFmtId="0" fontId="24" fillId="24" borderId="8" xfId="61" applyFont="1" applyFill="1" applyBorder="1" applyAlignment="1">
      <alignment horizontal="center" vertical="top" wrapText="1"/>
      <protection/>
    </xf>
    <xf numFmtId="0" fontId="24" fillId="24" borderId="0" xfId="0" applyFont="1" applyFill="1" applyAlignment="1">
      <alignment horizontal="center"/>
    </xf>
    <xf numFmtId="0" fontId="41" fillId="24" borderId="8" xfId="61" applyFont="1" applyFill="1" applyBorder="1" applyAlignment="1">
      <alignment horizontal="center" vertical="center"/>
      <protection/>
    </xf>
    <xf numFmtId="0" fontId="41" fillId="24" borderId="11" xfId="61" applyFont="1" applyFill="1" applyBorder="1" applyAlignment="1">
      <alignment horizontal="center" vertical="center" wrapText="1"/>
      <protection/>
    </xf>
    <xf numFmtId="0" fontId="41" fillId="24" borderId="10" xfId="61" applyFont="1" applyFill="1" applyBorder="1" applyAlignment="1">
      <alignment horizontal="center" vertical="center" wrapText="1"/>
      <protection/>
    </xf>
    <xf numFmtId="0" fontId="41" fillId="24" borderId="12" xfId="61" applyFont="1" applyFill="1" applyBorder="1" applyAlignment="1">
      <alignment horizontal="center" vertical="center" wrapText="1"/>
      <protection/>
    </xf>
    <xf numFmtId="1" fontId="24" fillId="24" borderId="13" xfId="61" applyNumberFormat="1" applyFont="1" applyFill="1" applyBorder="1" applyAlignment="1">
      <alignment horizontal="center" vertical="center"/>
      <protection/>
    </xf>
    <xf numFmtId="1" fontId="24" fillId="24" borderId="14" xfId="61" applyNumberFormat="1" applyFont="1" applyFill="1" applyBorder="1" applyAlignment="1">
      <alignment horizontal="center" vertical="center"/>
      <protection/>
    </xf>
    <xf numFmtId="1" fontId="24" fillId="24" borderId="15" xfId="61" applyNumberFormat="1" applyFont="1" applyFill="1" applyBorder="1" applyAlignment="1">
      <alignment horizontal="center" vertical="center"/>
      <protection/>
    </xf>
    <xf numFmtId="1" fontId="24" fillId="24" borderId="16" xfId="61" applyNumberFormat="1" applyFont="1" applyFill="1" applyBorder="1" applyAlignment="1">
      <alignment horizontal="center" vertical="center"/>
      <protection/>
    </xf>
    <xf numFmtId="1" fontId="24" fillId="24" borderId="0" xfId="61" applyNumberFormat="1" applyFont="1" applyFill="1" applyBorder="1" applyAlignment="1">
      <alignment horizontal="center" vertical="center"/>
      <protection/>
    </xf>
    <xf numFmtId="1" fontId="24" fillId="24" borderId="17" xfId="61" applyNumberFormat="1" applyFont="1" applyFill="1" applyBorder="1" applyAlignment="1">
      <alignment horizontal="center" vertical="center"/>
      <protection/>
    </xf>
    <xf numFmtId="1" fontId="24" fillId="24" borderId="18" xfId="61" applyNumberFormat="1" applyFont="1" applyFill="1" applyBorder="1" applyAlignment="1">
      <alignment horizontal="center" vertical="center"/>
      <protection/>
    </xf>
    <xf numFmtId="1" fontId="24" fillId="24" borderId="9" xfId="61" applyNumberFormat="1" applyFont="1" applyFill="1" applyBorder="1" applyAlignment="1">
      <alignment horizontal="center" vertical="center"/>
      <protection/>
    </xf>
    <xf numFmtId="1" fontId="24" fillId="24" borderId="19" xfId="61" applyNumberFormat="1" applyFont="1" applyFill="1" applyBorder="1" applyAlignment="1">
      <alignment horizontal="center" vertical="center"/>
      <protection/>
    </xf>
    <xf numFmtId="0" fontId="41" fillId="0" borderId="8" xfId="0" applyFont="1" applyFill="1" applyBorder="1" applyAlignment="1">
      <alignment horizontal="center"/>
    </xf>
    <xf numFmtId="0" fontId="41" fillId="24" borderId="8" xfId="61" applyNumberFormat="1" applyFont="1" applyFill="1" applyBorder="1" applyAlignment="1">
      <alignment horizontal="center" vertical="center"/>
      <protection/>
    </xf>
    <xf numFmtId="0" fontId="41" fillId="0" borderId="8" xfId="63" applyNumberFormat="1" applyFont="1" applyFill="1" applyBorder="1" applyAlignment="1">
      <alignment horizontal="center" vertical="center"/>
      <protection/>
    </xf>
    <xf numFmtId="0" fontId="24" fillId="24" borderId="8" xfId="63" applyFont="1" applyFill="1" applyBorder="1" applyAlignment="1">
      <alignment horizontal="center" vertical="center" wrapText="1"/>
      <protection/>
    </xf>
    <xf numFmtId="0" fontId="41" fillId="0" borderId="8" xfId="61" applyFont="1" applyFill="1" applyBorder="1" applyAlignment="1">
      <alignment horizontal="center" vertical="center"/>
      <protection/>
    </xf>
    <xf numFmtId="0" fontId="41" fillId="24" borderId="8" xfId="61" applyFont="1" applyFill="1" applyBorder="1" applyAlignment="1">
      <alignment horizontal="center" vertical="center" wrapText="1"/>
      <protection/>
    </xf>
    <xf numFmtId="0" fontId="41" fillId="24" borderId="11" xfId="63" applyFont="1" applyFill="1" applyBorder="1" applyAlignment="1">
      <alignment horizontal="center" vertical="center" wrapText="1"/>
      <protection/>
    </xf>
    <xf numFmtId="0" fontId="41" fillId="24" borderId="12" xfId="63" applyFont="1" applyFill="1" applyBorder="1" applyAlignment="1">
      <alignment horizontal="center" vertical="center" wrapText="1"/>
      <protection/>
    </xf>
    <xf numFmtId="0" fontId="24" fillId="24" borderId="8" xfId="61" applyFont="1" applyFill="1" applyBorder="1" applyAlignment="1">
      <alignment horizontal="center" vertical="center"/>
      <protection/>
    </xf>
    <xf numFmtId="0" fontId="24" fillId="24" borderId="11" xfId="61" applyFont="1" applyFill="1" applyBorder="1" applyAlignment="1">
      <alignment horizontal="center" vertical="center" wrapText="1"/>
      <protection/>
    </xf>
    <xf numFmtId="0" fontId="24" fillId="24" borderId="10" xfId="61" applyFont="1" applyFill="1" applyBorder="1" applyAlignment="1">
      <alignment horizontal="center" vertical="center" wrapText="1"/>
      <protection/>
    </xf>
    <xf numFmtId="0" fontId="24" fillId="24" borderId="12" xfId="61" applyFont="1" applyFill="1" applyBorder="1" applyAlignment="1">
      <alignment horizontal="center" vertical="center" wrapText="1"/>
      <protection/>
    </xf>
    <xf numFmtId="0" fontId="24" fillId="24" borderId="11" xfId="0" applyFont="1" applyFill="1" applyBorder="1" applyAlignment="1">
      <alignment horizontal="center" vertical="center"/>
    </xf>
    <xf numFmtId="0" fontId="24" fillId="24" borderId="12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32" fillId="24" borderId="0" xfId="61" applyFont="1" applyFill="1" applyAlignment="1">
      <alignment horizontal="center"/>
      <protection/>
    </xf>
    <xf numFmtId="0" fontId="31" fillId="24" borderId="9" xfId="61" applyFont="1" applyFill="1" applyBorder="1" applyAlignment="1">
      <alignment horizontal="center" vertical="center"/>
      <protection/>
    </xf>
    <xf numFmtId="0" fontId="31" fillId="24" borderId="0" xfId="61" applyFont="1" applyFill="1" applyAlignment="1">
      <alignment horizontal="center" vertical="center"/>
      <protection/>
    </xf>
    <xf numFmtId="0" fontId="24" fillId="24" borderId="11" xfId="62" applyNumberFormat="1" applyFont="1" applyFill="1" applyBorder="1" applyAlignment="1">
      <alignment horizontal="center" vertical="center" wrapText="1"/>
      <protection/>
    </xf>
    <xf numFmtId="0" fontId="24" fillId="24" borderId="12" xfId="62" applyNumberFormat="1" applyFont="1" applyFill="1" applyBorder="1" applyAlignment="1">
      <alignment horizontal="center" vertical="center" wrapText="1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KHGV ky I 05-06 sua" xfId="61"/>
    <cellStyle name="Normal_KHGV ky I 08-09" xfId="62"/>
    <cellStyle name="Normal_TKB bo mon (ky I 08-09)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4"/>
  <sheetViews>
    <sheetView tabSelected="1" zoomScale="55" zoomScaleNormal="55" zoomScalePageLayoutView="37" workbookViewId="0" topLeftCell="A19">
      <selection activeCell="L47" sqref="L47"/>
    </sheetView>
  </sheetViews>
  <sheetFormatPr defaultColWidth="9.140625" defaultRowHeight="12.75"/>
  <cols>
    <col min="1" max="1" width="10.57421875" style="1" customWidth="1"/>
    <col min="2" max="2" width="18.8515625" style="1" customWidth="1"/>
    <col min="3" max="3" width="37.00390625" style="18" customWidth="1"/>
    <col min="4" max="4" width="21.7109375" style="1" customWidth="1"/>
    <col min="5" max="31" width="5.7109375" style="1" customWidth="1"/>
    <col min="32" max="32" width="9.8515625" style="19" customWidth="1"/>
    <col min="33" max="33" width="14.421875" style="1" customWidth="1"/>
    <col min="34" max="34" width="12.00390625" style="1" customWidth="1"/>
    <col min="35" max="35" width="42.421875" style="20" customWidth="1"/>
    <col min="36" max="36" width="18.28125" style="1" customWidth="1"/>
    <col min="37" max="37" width="11.140625" style="1" customWidth="1"/>
    <col min="38" max="38" width="9.28125" style="1" customWidth="1"/>
    <col min="39" max="39" width="27.140625" style="1" customWidth="1"/>
    <col min="40" max="16384" width="9.140625" style="1" customWidth="1"/>
  </cols>
  <sheetData>
    <row r="1" spans="1:38" ht="53.25" customHeight="1">
      <c r="A1" s="175" t="s">
        <v>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86"/>
      <c r="M1" s="86"/>
      <c r="N1" s="86"/>
      <c r="O1" s="86"/>
      <c r="P1" s="86"/>
      <c r="Q1" s="197" t="s">
        <v>1</v>
      </c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</row>
    <row r="2" spans="1:38" s="23" customFormat="1" ht="27" customHeight="1">
      <c r="A2" s="175" t="s">
        <v>62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87"/>
      <c r="N2" s="87"/>
      <c r="O2" s="87"/>
      <c r="P2" s="87"/>
      <c r="Q2" s="198" t="s">
        <v>60</v>
      </c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</row>
    <row r="3" spans="1:38" ht="46.5" customHeight="1">
      <c r="A3" s="176" t="s">
        <v>18</v>
      </c>
      <c r="B3" s="176" t="s">
        <v>27</v>
      </c>
      <c r="C3" s="177" t="s">
        <v>37</v>
      </c>
      <c r="D3" s="177"/>
      <c r="E3" s="184">
        <v>2019</v>
      </c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6"/>
      <c r="AB3" s="184">
        <v>2020</v>
      </c>
      <c r="AC3" s="185"/>
      <c r="AD3" s="185"/>
      <c r="AE3" s="186"/>
      <c r="AF3" s="187" t="s">
        <v>4</v>
      </c>
      <c r="AG3" s="182" t="s">
        <v>5</v>
      </c>
      <c r="AH3" s="182"/>
      <c r="AI3" s="183" t="s">
        <v>8</v>
      </c>
      <c r="AJ3" s="182" t="s">
        <v>9</v>
      </c>
      <c r="AK3" s="191" t="s">
        <v>19</v>
      </c>
      <c r="AL3" s="191"/>
    </row>
    <row r="4" spans="1:38" s="2" customFormat="1" ht="20.25" customHeight="1">
      <c r="A4" s="176"/>
      <c r="B4" s="176"/>
      <c r="C4" s="177" t="s">
        <v>2</v>
      </c>
      <c r="D4" s="177"/>
      <c r="E4" s="192">
        <v>8</v>
      </c>
      <c r="F4" s="179"/>
      <c r="G4" s="179"/>
      <c r="H4" s="179"/>
      <c r="I4" s="179"/>
      <c r="J4" s="178">
        <v>9</v>
      </c>
      <c r="K4" s="178"/>
      <c r="L4" s="178"/>
      <c r="M4" s="178"/>
      <c r="N4" s="178"/>
      <c r="O4" s="178">
        <v>10</v>
      </c>
      <c r="P4" s="178"/>
      <c r="Q4" s="178"/>
      <c r="R4" s="178"/>
      <c r="S4" s="178">
        <v>11</v>
      </c>
      <c r="T4" s="179"/>
      <c r="U4" s="179"/>
      <c r="V4" s="179"/>
      <c r="W4" s="178">
        <v>12</v>
      </c>
      <c r="X4" s="179"/>
      <c r="Y4" s="179"/>
      <c r="Z4" s="179"/>
      <c r="AA4" s="179"/>
      <c r="AB4" s="178">
        <v>1</v>
      </c>
      <c r="AC4" s="179"/>
      <c r="AD4" s="179"/>
      <c r="AE4" s="179"/>
      <c r="AF4" s="187"/>
      <c r="AG4" s="182" t="s">
        <v>6</v>
      </c>
      <c r="AH4" s="182" t="s">
        <v>7</v>
      </c>
      <c r="AI4" s="183"/>
      <c r="AJ4" s="182"/>
      <c r="AK4" s="182" t="s">
        <v>10</v>
      </c>
      <c r="AL4" s="182" t="s">
        <v>11</v>
      </c>
    </row>
    <row r="5" spans="1:38" s="2" customFormat="1" ht="20.25" customHeight="1">
      <c r="A5" s="176"/>
      <c r="B5" s="176"/>
      <c r="C5" s="177" t="s">
        <v>12</v>
      </c>
      <c r="D5" s="177"/>
      <c r="E5" s="119">
        <v>1</v>
      </c>
      <c r="F5" s="120">
        <v>2</v>
      </c>
      <c r="G5" s="119">
        <v>3</v>
      </c>
      <c r="H5" s="120">
        <v>4</v>
      </c>
      <c r="I5" s="119">
        <v>5</v>
      </c>
      <c r="J5" s="120">
        <v>6</v>
      </c>
      <c r="K5" s="119">
        <v>7</v>
      </c>
      <c r="L5" s="120">
        <v>8</v>
      </c>
      <c r="M5" s="119">
        <v>9</v>
      </c>
      <c r="N5" s="120">
        <v>10</v>
      </c>
      <c r="O5" s="119">
        <v>11</v>
      </c>
      <c r="P5" s="120">
        <v>12</v>
      </c>
      <c r="Q5" s="119">
        <v>13</v>
      </c>
      <c r="R5" s="120">
        <v>14</v>
      </c>
      <c r="S5" s="119">
        <v>15</v>
      </c>
      <c r="T5" s="120">
        <v>16</v>
      </c>
      <c r="U5" s="119">
        <v>17</v>
      </c>
      <c r="V5" s="120">
        <v>18</v>
      </c>
      <c r="W5" s="119">
        <v>19</v>
      </c>
      <c r="X5" s="120">
        <v>20</v>
      </c>
      <c r="Y5" s="119">
        <v>21</v>
      </c>
      <c r="Z5" s="120">
        <v>22</v>
      </c>
      <c r="AA5" s="119">
        <v>23</v>
      </c>
      <c r="AB5" s="120">
        <v>24</v>
      </c>
      <c r="AC5" s="119">
        <v>25</v>
      </c>
      <c r="AD5" s="120">
        <v>26</v>
      </c>
      <c r="AE5" s="119">
        <v>27</v>
      </c>
      <c r="AF5" s="187"/>
      <c r="AG5" s="182"/>
      <c r="AH5" s="182"/>
      <c r="AI5" s="183"/>
      <c r="AJ5" s="182"/>
      <c r="AK5" s="182"/>
      <c r="AL5" s="182"/>
    </row>
    <row r="6" spans="1:38" s="2" customFormat="1" ht="23.25" customHeight="1">
      <c r="A6" s="176"/>
      <c r="B6" s="176"/>
      <c r="C6" s="171" t="s">
        <v>14</v>
      </c>
      <c r="D6" s="189" t="s">
        <v>3</v>
      </c>
      <c r="E6" s="121">
        <v>29</v>
      </c>
      <c r="F6" s="122">
        <v>5</v>
      </c>
      <c r="G6" s="121">
        <v>12</v>
      </c>
      <c r="H6" s="122">
        <v>19</v>
      </c>
      <c r="I6" s="121">
        <v>26</v>
      </c>
      <c r="J6" s="122">
        <v>2</v>
      </c>
      <c r="K6" s="121">
        <v>9</v>
      </c>
      <c r="L6" s="122">
        <v>16</v>
      </c>
      <c r="M6" s="121">
        <v>23</v>
      </c>
      <c r="N6" s="122">
        <v>30</v>
      </c>
      <c r="O6" s="121">
        <v>7</v>
      </c>
      <c r="P6" s="122">
        <v>14</v>
      </c>
      <c r="Q6" s="121">
        <v>21</v>
      </c>
      <c r="R6" s="122">
        <v>28</v>
      </c>
      <c r="S6" s="121">
        <v>4</v>
      </c>
      <c r="T6" s="122">
        <v>11</v>
      </c>
      <c r="U6" s="121">
        <v>18</v>
      </c>
      <c r="V6" s="122">
        <v>25</v>
      </c>
      <c r="W6" s="121">
        <v>2</v>
      </c>
      <c r="X6" s="122">
        <v>9</v>
      </c>
      <c r="Y6" s="121">
        <v>16</v>
      </c>
      <c r="Z6" s="122">
        <v>23</v>
      </c>
      <c r="AA6" s="121">
        <v>30</v>
      </c>
      <c r="AB6" s="122">
        <v>6</v>
      </c>
      <c r="AC6" s="121">
        <v>13</v>
      </c>
      <c r="AD6" s="122">
        <v>20</v>
      </c>
      <c r="AE6" s="121">
        <v>27</v>
      </c>
      <c r="AF6" s="187"/>
      <c r="AG6" s="182"/>
      <c r="AH6" s="182"/>
      <c r="AI6" s="183"/>
      <c r="AJ6" s="182"/>
      <c r="AK6" s="182"/>
      <c r="AL6" s="182"/>
    </row>
    <row r="7" spans="1:38" s="2" customFormat="1" ht="36" customHeight="1">
      <c r="A7" s="176"/>
      <c r="B7" s="176"/>
      <c r="C7" s="167"/>
      <c r="D7" s="190"/>
      <c r="E7" s="121">
        <v>4</v>
      </c>
      <c r="F7" s="121">
        <f>F6+6</f>
        <v>11</v>
      </c>
      <c r="G7" s="121">
        <f>G6+6</f>
        <v>18</v>
      </c>
      <c r="H7" s="121">
        <f>H6+6</f>
        <v>25</v>
      </c>
      <c r="I7" s="121">
        <v>1</v>
      </c>
      <c r="J7" s="121">
        <f>J6+6</f>
        <v>8</v>
      </c>
      <c r="K7" s="121">
        <f>L6-1</f>
        <v>15</v>
      </c>
      <c r="L7" s="121">
        <f aca="true" t="shared" si="0" ref="L7:AD7">M6-1</f>
        <v>22</v>
      </c>
      <c r="M7" s="121">
        <f t="shared" si="0"/>
        <v>29</v>
      </c>
      <c r="N7" s="121">
        <f t="shared" si="0"/>
        <v>6</v>
      </c>
      <c r="O7" s="121">
        <f t="shared" si="0"/>
        <v>13</v>
      </c>
      <c r="P7" s="121">
        <f t="shared" si="0"/>
        <v>20</v>
      </c>
      <c r="Q7" s="121">
        <f t="shared" si="0"/>
        <v>27</v>
      </c>
      <c r="R7" s="121">
        <f t="shared" si="0"/>
        <v>3</v>
      </c>
      <c r="S7" s="121">
        <f t="shared" si="0"/>
        <v>10</v>
      </c>
      <c r="T7" s="121">
        <f t="shared" si="0"/>
        <v>17</v>
      </c>
      <c r="U7" s="121">
        <f t="shared" si="0"/>
        <v>24</v>
      </c>
      <c r="V7" s="121">
        <f t="shared" si="0"/>
        <v>1</v>
      </c>
      <c r="W7" s="121">
        <f t="shared" si="0"/>
        <v>8</v>
      </c>
      <c r="X7" s="121">
        <f t="shared" si="0"/>
        <v>15</v>
      </c>
      <c r="Y7" s="121">
        <f t="shared" si="0"/>
        <v>22</v>
      </c>
      <c r="Z7" s="121">
        <f t="shared" si="0"/>
        <v>29</v>
      </c>
      <c r="AA7" s="121">
        <f t="shared" si="0"/>
        <v>5</v>
      </c>
      <c r="AB7" s="121">
        <f t="shared" si="0"/>
        <v>12</v>
      </c>
      <c r="AC7" s="121">
        <f t="shared" si="0"/>
        <v>19</v>
      </c>
      <c r="AD7" s="121">
        <f t="shared" si="0"/>
        <v>26</v>
      </c>
      <c r="AE7" s="121">
        <v>2</v>
      </c>
      <c r="AF7" s="187"/>
      <c r="AG7" s="182"/>
      <c r="AH7" s="182"/>
      <c r="AI7" s="183"/>
      <c r="AJ7" s="182"/>
      <c r="AK7" s="182"/>
      <c r="AL7" s="182"/>
    </row>
    <row r="8" spans="1:38" s="3" customFormat="1" ht="35.25" customHeight="1">
      <c r="A8" s="85"/>
      <c r="B8" s="84">
        <v>2</v>
      </c>
      <c r="C8" s="84">
        <v>3</v>
      </c>
      <c r="D8" s="91">
        <v>4</v>
      </c>
      <c r="E8" s="193">
        <v>5</v>
      </c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92">
        <v>6</v>
      </c>
      <c r="AG8" s="93">
        <v>7</v>
      </c>
      <c r="AH8" s="94">
        <v>8</v>
      </c>
      <c r="AI8" s="95">
        <v>9</v>
      </c>
      <c r="AJ8" s="93">
        <v>10</v>
      </c>
      <c r="AK8" s="93">
        <v>11</v>
      </c>
      <c r="AL8" s="93">
        <v>12</v>
      </c>
    </row>
    <row r="9" spans="1:38" s="3" customFormat="1" ht="70.5" customHeight="1">
      <c r="A9" s="162">
        <v>1</v>
      </c>
      <c r="B9" s="162" t="s">
        <v>66</v>
      </c>
      <c r="C9" s="84" t="s">
        <v>68</v>
      </c>
      <c r="D9" s="91" t="s">
        <v>67</v>
      </c>
      <c r="E9" s="96"/>
      <c r="F9" s="96"/>
      <c r="G9" s="96"/>
      <c r="H9" s="96"/>
      <c r="I9" s="96"/>
      <c r="J9" s="96"/>
      <c r="K9" s="96"/>
      <c r="L9" s="96">
        <v>11</v>
      </c>
      <c r="M9" s="96">
        <v>11</v>
      </c>
      <c r="N9" s="96">
        <v>8</v>
      </c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138"/>
      <c r="AD9" s="139"/>
      <c r="AE9" s="140"/>
      <c r="AF9" s="92">
        <v>30</v>
      </c>
      <c r="AG9" s="93"/>
      <c r="AH9" s="117"/>
      <c r="AI9" s="118"/>
      <c r="AJ9" s="116"/>
      <c r="AK9" s="116"/>
      <c r="AL9" s="116"/>
    </row>
    <row r="10" spans="1:38" s="3" customFormat="1" ht="70.5" customHeight="1">
      <c r="A10" s="164"/>
      <c r="B10" s="164"/>
      <c r="C10" s="84" t="s">
        <v>75</v>
      </c>
      <c r="D10" s="97" t="s">
        <v>79</v>
      </c>
      <c r="E10" s="96"/>
      <c r="F10" s="96"/>
      <c r="G10" s="96"/>
      <c r="H10" s="96"/>
      <c r="I10" s="96"/>
      <c r="J10" s="96"/>
      <c r="K10" s="96"/>
      <c r="L10" s="96"/>
      <c r="M10" s="96"/>
      <c r="N10" s="96">
        <v>10</v>
      </c>
      <c r="O10" s="96">
        <v>15</v>
      </c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141"/>
      <c r="AD10" s="142"/>
      <c r="AE10" s="143"/>
      <c r="AF10" s="92">
        <v>25</v>
      </c>
      <c r="AG10" s="93"/>
      <c r="AH10" s="117"/>
      <c r="AI10" s="118"/>
      <c r="AJ10" s="116"/>
      <c r="AK10" s="116"/>
      <c r="AL10" s="116"/>
    </row>
    <row r="11" spans="1:38" s="3" customFormat="1" ht="70.5" customHeight="1">
      <c r="A11" s="164"/>
      <c r="B11" s="164"/>
      <c r="C11" s="84"/>
      <c r="D11" s="91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141"/>
      <c r="AD11" s="142"/>
      <c r="AE11" s="143"/>
      <c r="AF11" s="92"/>
      <c r="AG11" s="93"/>
      <c r="AH11" s="117"/>
      <c r="AI11" s="118"/>
      <c r="AJ11" s="116"/>
      <c r="AK11" s="116"/>
      <c r="AL11" s="116"/>
    </row>
    <row r="12" spans="1:38" s="3" customFormat="1" ht="70.5" customHeight="1">
      <c r="A12" s="163"/>
      <c r="B12" s="163"/>
      <c r="C12" s="85" t="s">
        <v>32</v>
      </c>
      <c r="D12" s="159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1"/>
      <c r="AC12" s="147"/>
      <c r="AD12" s="147"/>
      <c r="AE12" s="147"/>
      <c r="AF12" s="149">
        <v>55</v>
      </c>
      <c r="AG12" s="93"/>
      <c r="AH12" s="117"/>
      <c r="AI12" s="118"/>
      <c r="AJ12" s="116"/>
      <c r="AK12" s="116"/>
      <c r="AL12" s="116"/>
    </row>
    <row r="13" spans="1:38" s="3" customFormat="1" ht="70.5" customHeight="1">
      <c r="A13" s="162">
        <v>2</v>
      </c>
      <c r="B13" s="171" t="s">
        <v>69</v>
      </c>
      <c r="C13" s="168" t="s">
        <v>68</v>
      </c>
      <c r="D13" s="91" t="s">
        <v>65</v>
      </c>
      <c r="E13" s="96"/>
      <c r="F13" s="96"/>
      <c r="G13" s="96"/>
      <c r="H13" s="96"/>
      <c r="I13" s="96"/>
      <c r="J13" s="96"/>
      <c r="K13" s="96"/>
      <c r="L13" s="96"/>
      <c r="M13" s="96"/>
      <c r="N13" s="96">
        <v>30</v>
      </c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141"/>
      <c r="AD13" s="142"/>
      <c r="AE13" s="143"/>
      <c r="AF13" s="92">
        <v>30</v>
      </c>
      <c r="AG13" s="93"/>
      <c r="AH13" s="117"/>
      <c r="AI13" s="118"/>
      <c r="AJ13" s="116"/>
      <c r="AK13" s="116"/>
      <c r="AL13" s="116"/>
    </row>
    <row r="14" spans="1:38" s="3" customFormat="1" ht="70.5" customHeight="1">
      <c r="A14" s="164"/>
      <c r="B14" s="166"/>
      <c r="C14" s="169"/>
      <c r="D14" s="91" t="s">
        <v>70</v>
      </c>
      <c r="E14" s="96"/>
      <c r="F14" s="96"/>
      <c r="G14" s="96"/>
      <c r="H14" s="96"/>
      <c r="I14" s="96"/>
      <c r="J14" s="96"/>
      <c r="K14" s="96"/>
      <c r="L14" s="96"/>
      <c r="M14" s="96"/>
      <c r="N14" s="96">
        <v>30</v>
      </c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141"/>
      <c r="AD14" s="142"/>
      <c r="AE14" s="143"/>
      <c r="AF14" s="92">
        <v>30</v>
      </c>
      <c r="AG14" s="93"/>
      <c r="AH14" s="117"/>
      <c r="AI14" s="118"/>
      <c r="AJ14" s="116"/>
      <c r="AK14" s="116"/>
      <c r="AL14" s="116"/>
    </row>
    <row r="15" spans="1:38" s="3" customFormat="1" ht="70.5" customHeight="1">
      <c r="A15" s="164"/>
      <c r="B15" s="166"/>
      <c r="C15" s="169"/>
      <c r="D15" s="97" t="s">
        <v>79</v>
      </c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>
        <v>15</v>
      </c>
      <c r="R15" s="96">
        <v>15</v>
      </c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141"/>
      <c r="AD15" s="142"/>
      <c r="AE15" s="143"/>
      <c r="AF15" s="92">
        <v>30</v>
      </c>
      <c r="AG15" s="93"/>
      <c r="AH15" s="117"/>
      <c r="AI15" s="118"/>
      <c r="AJ15" s="116"/>
      <c r="AK15" s="116"/>
      <c r="AL15" s="116"/>
    </row>
    <row r="16" spans="1:38" s="3" customFormat="1" ht="70.5" customHeight="1">
      <c r="A16" s="164"/>
      <c r="B16" s="166"/>
      <c r="C16" s="170"/>
      <c r="D16" s="97" t="s">
        <v>78</v>
      </c>
      <c r="E16" s="96"/>
      <c r="F16" s="96"/>
      <c r="G16" s="96"/>
      <c r="H16" s="96"/>
      <c r="I16" s="96"/>
      <c r="J16" s="96"/>
      <c r="K16" s="96"/>
      <c r="L16" s="96"/>
      <c r="M16" s="96">
        <v>30</v>
      </c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141"/>
      <c r="AD16" s="142"/>
      <c r="AE16" s="143"/>
      <c r="AF16" s="92">
        <v>30</v>
      </c>
      <c r="AG16" s="93"/>
      <c r="AH16" s="117"/>
      <c r="AI16" s="118"/>
      <c r="AJ16" s="116"/>
      <c r="AK16" s="116"/>
      <c r="AL16" s="116"/>
    </row>
    <row r="17" spans="1:38" s="3" customFormat="1" ht="70.5" customHeight="1">
      <c r="A17" s="164"/>
      <c r="B17" s="166"/>
      <c r="C17" s="168" t="s">
        <v>81</v>
      </c>
      <c r="D17" s="97" t="s">
        <v>79</v>
      </c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>
        <v>15</v>
      </c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141"/>
      <c r="AD17" s="142"/>
      <c r="AE17" s="143"/>
      <c r="AF17" s="92">
        <v>15</v>
      </c>
      <c r="AG17" s="93"/>
      <c r="AH17" s="117"/>
      <c r="AI17" s="118"/>
      <c r="AJ17" s="116"/>
      <c r="AK17" s="116"/>
      <c r="AL17" s="116"/>
    </row>
    <row r="18" spans="1:38" s="3" customFormat="1" ht="70.5" customHeight="1">
      <c r="A18" s="164"/>
      <c r="B18" s="166"/>
      <c r="C18" s="169"/>
      <c r="D18" s="91" t="s">
        <v>65</v>
      </c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>
        <v>15</v>
      </c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141"/>
      <c r="AD18" s="142"/>
      <c r="AE18" s="143"/>
      <c r="AF18" s="92">
        <v>15</v>
      </c>
      <c r="AG18" s="93"/>
      <c r="AH18" s="117"/>
      <c r="AI18" s="118"/>
      <c r="AJ18" s="116"/>
      <c r="AK18" s="116"/>
      <c r="AL18" s="116"/>
    </row>
    <row r="19" spans="1:38" s="3" customFormat="1" ht="70.5" customHeight="1">
      <c r="A19" s="164"/>
      <c r="B19" s="166"/>
      <c r="C19" s="169"/>
      <c r="D19" s="91" t="s">
        <v>70</v>
      </c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>
        <v>15</v>
      </c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141"/>
      <c r="AD19" s="142"/>
      <c r="AE19" s="143"/>
      <c r="AF19" s="92">
        <v>15</v>
      </c>
      <c r="AG19" s="93"/>
      <c r="AH19" s="117"/>
      <c r="AI19" s="118"/>
      <c r="AJ19" s="116"/>
      <c r="AK19" s="116"/>
      <c r="AL19" s="116"/>
    </row>
    <row r="20" spans="1:38" s="3" customFormat="1" ht="70.5" customHeight="1">
      <c r="A20" s="164"/>
      <c r="B20" s="166"/>
      <c r="C20" s="170"/>
      <c r="D20" s="97" t="s">
        <v>78</v>
      </c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>
        <v>15</v>
      </c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141"/>
      <c r="AD20" s="142"/>
      <c r="AE20" s="143"/>
      <c r="AF20" s="92">
        <v>15</v>
      </c>
      <c r="AG20" s="93"/>
      <c r="AH20" s="117"/>
      <c r="AI20" s="118"/>
      <c r="AJ20" s="116"/>
      <c r="AK20" s="116"/>
      <c r="AL20" s="116"/>
    </row>
    <row r="21" spans="1:38" s="3" customFormat="1" ht="70.5" customHeight="1">
      <c r="A21" s="164"/>
      <c r="B21" s="166"/>
      <c r="C21" s="98" t="s">
        <v>75</v>
      </c>
      <c r="D21" s="97" t="s">
        <v>78</v>
      </c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>
        <v>10</v>
      </c>
      <c r="P21" s="96">
        <v>15</v>
      </c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141"/>
      <c r="AD21" s="142"/>
      <c r="AE21" s="143"/>
      <c r="AF21" s="92">
        <v>25</v>
      </c>
      <c r="AG21" s="93"/>
      <c r="AH21" s="117"/>
      <c r="AI21" s="118"/>
      <c r="AJ21" s="116"/>
      <c r="AK21" s="116"/>
      <c r="AL21" s="116"/>
    </row>
    <row r="22" spans="1:38" s="3" customFormat="1" ht="70.5" customHeight="1">
      <c r="A22" s="163"/>
      <c r="B22" s="167"/>
      <c r="C22" s="85" t="s">
        <v>32</v>
      </c>
      <c r="D22" s="159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1"/>
      <c r="AC22" s="141"/>
      <c r="AD22" s="142"/>
      <c r="AE22" s="143"/>
      <c r="AF22" s="115">
        <f>SUM(AF13:AF21)</f>
        <v>205</v>
      </c>
      <c r="AG22" s="93"/>
      <c r="AH22" s="117"/>
      <c r="AI22" s="118"/>
      <c r="AJ22" s="116"/>
      <c r="AK22" s="116"/>
      <c r="AL22" s="116"/>
    </row>
    <row r="23" spans="1:38" s="3" customFormat="1" ht="70.5" customHeight="1">
      <c r="A23" s="162">
        <v>3</v>
      </c>
      <c r="B23" s="171" t="s">
        <v>63</v>
      </c>
      <c r="C23" s="172" t="s">
        <v>64</v>
      </c>
      <c r="D23" s="97" t="s">
        <v>65</v>
      </c>
      <c r="E23" s="97"/>
      <c r="F23" s="155"/>
      <c r="G23" s="155"/>
      <c r="H23" s="155"/>
      <c r="I23" s="155"/>
      <c r="J23" s="109"/>
      <c r="K23" s="155">
        <v>30</v>
      </c>
      <c r="L23" s="155">
        <v>30</v>
      </c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144"/>
      <c r="AD23" s="145"/>
      <c r="AE23" s="146"/>
      <c r="AF23" s="92">
        <v>60</v>
      </c>
      <c r="AG23" s="93"/>
      <c r="AH23" s="117"/>
      <c r="AI23" s="118"/>
      <c r="AJ23" s="116"/>
      <c r="AK23" s="116"/>
      <c r="AL23" s="116"/>
    </row>
    <row r="24" spans="1:38" s="23" customFormat="1" ht="70.5" customHeight="1">
      <c r="A24" s="164"/>
      <c r="B24" s="166"/>
      <c r="C24" s="173"/>
      <c r="D24" s="97" t="s">
        <v>78</v>
      </c>
      <c r="E24" s="97"/>
      <c r="F24" s="155"/>
      <c r="G24" s="155"/>
      <c r="H24" s="155"/>
      <c r="I24" s="155"/>
      <c r="J24" s="109"/>
      <c r="K24" s="155"/>
      <c r="L24" s="155"/>
      <c r="M24" s="109"/>
      <c r="N24" s="155"/>
      <c r="O24" s="155"/>
      <c r="P24" s="109"/>
      <c r="Q24" s="109">
        <v>30</v>
      </c>
      <c r="R24" s="109">
        <v>30</v>
      </c>
      <c r="S24" s="109"/>
      <c r="T24" s="155"/>
      <c r="U24" s="109"/>
      <c r="V24" s="155"/>
      <c r="W24" s="155"/>
      <c r="X24" s="109"/>
      <c r="Y24" s="109"/>
      <c r="Z24" s="155"/>
      <c r="AA24" s="109"/>
      <c r="AB24" s="155"/>
      <c r="AC24" s="129"/>
      <c r="AD24" s="130"/>
      <c r="AE24" s="131"/>
      <c r="AF24" s="128">
        <v>60</v>
      </c>
      <c r="AG24" s="180"/>
      <c r="AH24" s="102"/>
      <c r="AI24" s="103"/>
      <c r="AJ24" s="102"/>
      <c r="AK24" s="102"/>
      <c r="AL24" s="104"/>
    </row>
    <row r="25" spans="1:38" s="23" customFormat="1" ht="70.5" customHeight="1">
      <c r="A25" s="163"/>
      <c r="B25" s="167"/>
      <c r="C25" s="105" t="s">
        <v>32</v>
      </c>
      <c r="D25" s="159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1"/>
      <c r="AC25" s="132"/>
      <c r="AD25" s="133"/>
      <c r="AE25" s="134"/>
      <c r="AF25" s="150">
        <f>SUM(AF23:AF24)</f>
        <v>120</v>
      </c>
      <c r="AG25" s="180"/>
      <c r="AH25" s="102"/>
      <c r="AI25" s="103"/>
      <c r="AJ25" s="102"/>
      <c r="AK25" s="102"/>
      <c r="AL25" s="104"/>
    </row>
    <row r="26" spans="1:38" s="23" customFormat="1" ht="70.5" customHeight="1">
      <c r="A26" s="162">
        <v>4</v>
      </c>
      <c r="B26" s="171" t="s">
        <v>71</v>
      </c>
      <c r="C26" s="172" t="s">
        <v>64</v>
      </c>
      <c r="D26" s="97" t="s">
        <v>70</v>
      </c>
      <c r="E26" s="88"/>
      <c r="F26" s="106"/>
      <c r="G26" s="106"/>
      <c r="H26" s="106"/>
      <c r="I26" s="106"/>
      <c r="J26" s="107"/>
      <c r="K26" s="155">
        <v>30</v>
      </c>
      <c r="L26" s="155">
        <v>30</v>
      </c>
      <c r="M26" s="109"/>
      <c r="N26" s="155"/>
      <c r="O26" s="155"/>
      <c r="P26" s="109"/>
      <c r="Q26" s="109"/>
      <c r="R26" s="109"/>
      <c r="S26" s="100"/>
      <c r="T26" s="99"/>
      <c r="U26" s="100"/>
      <c r="V26" s="99"/>
      <c r="W26" s="99"/>
      <c r="X26" s="100"/>
      <c r="Y26" s="100"/>
      <c r="Z26" s="99"/>
      <c r="AA26" s="100"/>
      <c r="AB26" s="99"/>
      <c r="AC26" s="132"/>
      <c r="AD26" s="133"/>
      <c r="AE26" s="134"/>
      <c r="AF26" s="128">
        <v>60</v>
      </c>
      <c r="AG26" s="180"/>
      <c r="AH26" s="102"/>
      <c r="AI26" s="103"/>
      <c r="AJ26" s="102"/>
      <c r="AK26" s="102"/>
      <c r="AL26" s="104"/>
    </row>
    <row r="27" spans="1:38" s="23" customFormat="1" ht="70.5" customHeight="1">
      <c r="A27" s="164"/>
      <c r="B27" s="166"/>
      <c r="C27" s="173"/>
      <c r="D27" s="97" t="s">
        <v>79</v>
      </c>
      <c r="E27" s="88"/>
      <c r="F27" s="106"/>
      <c r="G27" s="106"/>
      <c r="H27" s="106"/>
      <c r="I27" s="106"/>
      <c r="J27" s="107"/>
      <c r="K27" s="99"/>
      <c r="L27" s="99"/>
      <c r="M27" s="107"/>
      <c r="N27" s="99"/>
      <c r="O27" s="155">
        <v>15</v>
      </c>
      <c r="P27" s="155">
        <v>30</v>
      </c>
      <c r="Q27" s="155">
        <v>15</v>
      </c>
      <c r="R27" s="99"/>
      <c r="S27" s="107"/>
      <c r="T27" s="123"/>
      <c r="U27" s="99"/>
      <c r="V27" s="99"/>
      <c r="W27" s="99"/>
      <c r="X27" s="123"/>
      <c r="Y27" s="123"/>
      <c r="Z27" s="123"/>
      <c r="AA27" s="123"/>
      <c r="AB27" s="123"/>
      <c r="AC27" s="132"/>
      <c r="AD27" s="133"/>
      <c r="AE27" s="134"/>
      <c r="AF27" s="128">
        <v>60</v>
      </c>
      <c r="AG27" s="180"/>
      <c r="AH27" s="102"/>
      <c r="AI27" s="103"/>
      <c r="AJ27" s="102"/>
      <c r="AK27" s="102"/>
      <c r="AL27" s="104"/>
    </row>
    <row r="28" spans="1:38" s="23" customFormat="1" ht="70.5" customHeight="1">
      <c r="A28" s="163"/>
      <c r="B28" s="167"/>
      <c r="C28" s="105" t="s">
        <v>32</v>
      </c>
      <c r="D28" s="159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1"/>
      <c r="AC28" s="132"/>
      <c r="AD28" s="133"/>
      <c r="AE28" s="134"/>
      <c r="AF28" s="101">
        <f>SUM(AF26:AF27)</f>
        <v>120</v>
      </c>
      <c r="AG28" s="180"/>
      <c r="AH28" s="102"/>
      <c r="AI28" s="103"/>
      <c r="AJ28" s="102"/>
      <c r="AK28" s="102"/>
      <c r="AL28" s="104"/>
    </row>
    <row r="29" spans="1:38" s="23" customFormat="1" ht="70.5" customHeight="1">
      <c r="A29" s="162">
        <v>5</v>
      </c>
      <c r="B29" s="171" t="s">
        <v>72</v>
      </c>
      <c r="C29" s="89" t="s">
        <v>64</v>
      </c>
      <c r="D29" s="90" t="s">
        <v>67</v>
      </c>
      <c r="E29" s="108"/>
      <c r="F29" s="99"/>
      <c r="G29" s="99"/>
      <c r="H29" s="99"/>
      <c r="I29" s="99"/>
      <c r="J29" s="100"/>
      <c r="K29" s="109">
        <v>20</v>
      </c>
      <c r="L29" s="109">
        <v>12</v>
      </c>
      <c r="M29" s="109">
        <v>12</v>
      </c>
      <c r="N29" s="109">
        <v>12</v>
      </c>
      <c r="O29" s="109">
        <v>4</v>
      </c>
      <c r="P29" s="100"/>
      <c r="Q29" s="100"/>
      <c r="R29" s="100"/>
      <c r="S29" s="100"/>
      <c r="T29" s="109"/>
      <c r="U29" s="109"/>
      <c r="V29" s="109"/>
      <c r="W29" s="109"/>
      <c r="X29" s="109"/>
      <c r="Y29" s="109"/>
      <c r="Z29" s="109"/>
      <c r="AA29" s="109"/>
      <c r="AB29" s="109"/>
      <c r="AC29" s="132"/>
      <c r="AD29" s="133"/>
      <c r="AE29" s="134"/>
      <c r="AF29" s="109">
        <v>60</v>
      </c>
      <c r="AG29" s="124"/>
      <c r="AH29" s="102"/>
      <c r="AI29" s="103"/>
      <c r="AJ29" s="102"/>
      <c r="AK29" s="102"/>
      <c r="AL29" s="104"/>
    </row>
    <row r="30" spans="1:38" s="23" customFormat="1" ht="70.5" customHeight="1">
      <c r="A30" s="163"/>
      <c r="B30" s="167"/>
      <c r="C30" s="105" t="s">
        <v>32</v>
      </c>
      <c r="D30" s="159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1"/>
      <c r="AC30" s="132"/>
      <c r="AD30" s="133"/>
      <c r="AE30" s="134"/>
      <c r="AF30" s="150" t="s">
        <v>91</v>
      </c>
      <c r="AG30" s="181"/>
      <c r="AH30" s="102"/>
      <c r="AI30" s="102"/>
      <c r="AJ30" s="102"/>
      <c r="AK30" s="102"/>
      <c r="AL30" s="104"/>
    </row>
    <row r="31" spans="1:38" s="23" customFormat="1" ht="70.5" customHeight="1">
      <c r="A31" s="162">
        <v>6</v>
      </c>
      <c r="B31" s="171" t="s">
        <v>73</v>
      </c>
      <c r="C31" s="113" t="s">
        <v>74</v>
      </c>
      <c r="D31" s="91" t="s">
        <v>67</v>
      </c>
      <c r="E31" s="113"/>
      <c r="F31" s="99"/>
      <c r="G31" s="99"/>
      <c r="H31" s="109"/>
      <c r="I31" s="109"/>
      <c r="J31" s="109"/>
      <c r="K31" s="109"/>
      <c r="L31" s="109">
        <v>12</v>
      </c>
      <c r="M31" s="109">
        <v>12</v>
      </c>
      <c r="N31" s="155">
        <v>6</v>
      </c>
      <c r="O31" s="100"/>
      <c r="P31" s="99"/>
      <c r="Q31" s="99"/>
      <c r="R31" s="99"/>
      <c r="S31" s="99"/>
      <c r="T31" s="109"/>
      <c r="U31" s="109"/>
      <c r="V31" s="109"/>
      <c r="W31" s="109"/>
      <c r="X31" s="100"/>
      <c r="Y31" s="100"/>
      <c r="Z31" s="100"/>
      <c r="AA31" s="99"/>
      <c r="AB31" s="100"/>
      <c r="AC31" s="132"/>
      <c r="AD31" s="133"/>
      <c r="AE31" s="134"/>
      <c r="AF31" s="128" t="s">
        <v>88</v>
      </c>
      <c r="AG31" s="181"/>
      <c r="AH31" s="102"/>
      <c r="AI31" s="102"/>
      <c r="AJ31" s="102"/>
      <c r="AK31" s="102"/>
      <c r="AL31" s="104"/>
    </row>
    <row r="32" spans="1:39" s="23" customFormat="1" ht="70.5" customHeight="1">
      <c r="A32" s="163"/>
      <c r="B32" s="167"/>
      <c r="C32" s="85" t="s">
        <v>32</v>
      </c>
      <c r="D32" s="159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1"/>
      <c r="AC32" s="132"/>
      <c r="AD32" s="133"/>
      <c r="AE32" s="134"/>
      <c r="AF32" s="151" t="s">
        <v>88</v>
      </c>
      <c r="AG32" s="125"/>
      <c r="AH32" s="110"/>
      <c r="AI32" s="110"/>
      <c r="AJ32" s="111"/>
      <c r="AK32" s="110"/>
      <c r="AL32" s="104"/>
      <c r="AM32" s="24"/>
    </row>
    <row r="33" spans="1:38" s="25" customFormat="1" ht="70.5" customHeight="1">
      <c r="A33" s="162">
        <v>7</v>
      </c>
      <c r="B33" s="171" t="s">
        <v>77</v>
      </c>
      <c r="C33" s="172" t="s">
        <v>75</v>
      </c>
      <c r="D33" s="91" t="s">
        <v>67</v>
      </c>
      <c r="E33" s="97"/>
      <c r="F33" s="106"/>
      <c r="G33" s="106"/>
      <c r="H33" s="106"/>
      <c r="I33" s="106"/>
      <c r="J33" s="107"/>
      <c r="K33" s="107"/>
      <c r="L33" s="107"/>
      <c r="M33" s="107"/>
      <c r="N33" s="123">
        <v>8</v>
      </c>
      <c r="O33" s="123">
        <v>19</v>
      </c>
      <c r="P33" s="109">
        <v>18</v>
      </c>
      <c r="Q33" s="107"/>
      <c r="R33" s="107"/>
      <c r="S33" s="100"/>
      <c r="T33" s="107"/>
      <c r="U33" s="107"/>
      <c r="V33" s="100"/>
      <c r="W33" s="107"/>
      <c r="X33" s="107"/>
      <c r="Y33" s="100"/>
      <c r="Z33" s="107"/>
      <c r="AA33" s="107"/>
      <c r="AB33" s="107"/>
      <c r="AC33" s="132"/>
      <c r="AD33" s="133"/>
      <c r="AE33" s="134"/>
      <c r="AF33" s="128" t="s">
        <v>86</v>
      </c>
      <c r="AG33" s="181"/>
      <c r="AH33" s="102"/>
      <c r="AI33" s="102"/>
      <c r="AJ33" s="102"/>
      <c r="AK33" s="102"/>
      <c r="AL33" s="104"/>
    </row>
    <row r="34" spans="1:38" s="25" customFormat="1" ht="70.5" customHeight="1">
      <c r="A34" s="164"/>
      <c r="B34" s="166"/>
      <c r="C34" s="174"/>
      <c r="D34" s="97" t="s">
        <v>78</v>
      </c>
      <c r="E34" s="97"/>
      <c r="F34" s="99"/>
      <c r="G34" s="99"/>
      <c r="H34" s="99"/>
      <c r="I34" s="99"/>
      <c r="J34" s="100"/>
      <c r="K34" s="100"/>
      <c r="L34" s="100"/>
      <c r="M34" s="100"/>
      <c r="N34" s="100"/>
      <c r="O34" s="109">
        <v>20</v>
      </c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26"/>
      <c r="AA34" s="126"/>
      <c r="AB34" s="100"/>
      <c r="AC34" s="132"/>
      <c r="AD34" s="133"/>
      <c r="AE34" s="134"/>
      <c r="AF34" s="128" t="s">
        <v>87</v>
      </c>
      <c r="AG34" s="181"/>
      <c r="AH34" s="102"/>
      <c r="AI34" s="102"/>
      <c r="AJ34" s="102"/>
      <c r="AK34" s="102"/>
      <c r="AL34" s="104"/>
    </row>
    <row r="35" spans="1:38" s="25" customFormat="1" ht="70.5" customHeight="1">
      <c r="A35" s="164"/>
      <c r="B35" s="166"/>
      <c r="C35" s="173"/>
      <c r="D35" s="113" t="s">
        <v>79</v>
      </c>
      <c r="E35" s="113"/>
      <c r="F35" s="99"/>
      <c r="G35" s="99"/>
      <c r="H35" s="99"/>
      <c r="I35" s="99"/>
      <c r="J35" s="100"/>
      <c r="K35" s="100"/>
      <c r="L35" s="100"/>
      <c r="M35" s="100"/>
      <c r="N35" s="109">
        <v>20</v>
      </c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32"/>
      <c r="AD35" s="133"/>
      <c r="AE35" s="134"/>
      <c r="AF35" s="152" t="s">
        <v>87</v>
      </c>
      <c r="AG35" s="195"/>
      <c r="AH35" s="102"/>
      <c r="AI35" s="102"/>
      <c r="AJ35" s="102"/>
      <c r="AK35" s="102"/>
      <c r="AL35" s="104"/>
    </row>
    <row r="36" spans="1:38" s="25" customFormat="1" ht="70.5" customHeight="1">
      <c r="A36" s="164"/>
      <c r="B36" s="166"/>
      <c r="C36" s="172" t="s">
        <v>74</v>
      </c>
      <c r="D36" s="97" t="s">
        <v>78</v>
      </c>
      <c r="E36" s="97"/>
      <c r="F36" s="99"/>
      <c r="G36" s="99"/>
      <c r="H36" s="99"/>
      <c r="I36" s="99"/>
      <c r="J36" s="99"/>
      <c r="K36" s="99"/>
      <c r="L36" s="155">
        <v>30</v>
      </c>
      <c r="M36" s="155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156"/>
      <c r="AD36" s="157"/>
      <c r="AE36" s="158"/>
      <c r="AF36" s="148" t="s">
        <v>88</v>
      </c>
      <c r="AG36" s="154"/>
      <c r="AH36" s="110"/>
      <c r="AI36" s="110"/>
      <c r="AJ36" s="111"/>
      <c r="AK36" s="110"/>
      <c r="AL36" s="112"/>
    </row>
    <row r="37" spans="1:38" s="25" customFormat="1" ht="70.5" customHeight="1">
      <c r="A37" s="164"/>
      <c r="B37" s="166"/>
      <c r="C37" s="173"/>
      <c r="D37" s="113" t="s">
        <v>79</v>
      </c>
      <c r="E37" s="113"/>
      <c r="F37" s="99"/>
      <c r="G37" s="99"/>
      <c r="H37" s="99"/>
      <c r="I37" s="99"/>
      <c r="J37" s="100"/>
      <c r="K37" s="99"/>
      <c r="L37" s="109"/>
      <c r="M37" s="109">
        <v>30</v>
      </c>
      <c r="N37" s="100"/>
      <c r="O37" s="99"/>
      <c r="P37" s="100"/>
      <c r="Q37" s="100"/>
      <c r="R37" s="100"/>
      <c r="S37" s="100"/>
      <c r="T37" s="109"/>
      <c r="U37" s="109"/>
      <c r="V37" s="109"/>
      <c r="W37" s="109"/>
      <c r="X37" s="109"/>
      <c r="Y37" s="109"/>
      <c r="Z37" s="109"/>
      <c r="AA37" s="109"/>
      <c r="AB37" s="109"/>
      <c r="AC37" s="156"/>
      <c r="AD37" s="157"/>
      <c r="AE37" s="158"/>
      <c r="AF37" s="153" t="s">
        <v>88</v>
      </c>
      <c r="AG37" s="199"/>
      <c r="AH37" s="102"/>
      <c r="AI37" s="102"/>
      <c r="AJ37" s="102"/>
      <c r="AK37" s="114"/>
      <c r="AL37" s="104"/>
    </row>
    <row r="38" spans="1:38" s="25" customFormat="1" ht="70.5" customHeight="1">
      <c r="A38" s="163"/>
      <c r="B38" s="166"/>
      <c r="C38" s="85" t="s">
        <v>32</v>
      </c>
      <c r="D38" s="159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1"/>
      <c r="AC38" s="156"/>
      <c r="AD38" s="157"/>
      <c r="AE38" s="158"/>
      <c r="AF38" s="150" t="s">
        <v>92</v>
      </c>
      <c r="AG38" s="181"/>
      <c r="AH38" s="102"/>
      <c r="AI38" s="102"/>
      <c r="AJ38" s="102"/>
      <c r="AK38" s="114"/>
      <c r="AL38" s="104"/>
    </row>
    <row r="39" spans="1:38" s="25" customFormat="1" ht="70.5" customHeight="1">
      <c r="A39" s="162">
        <v>8</v>
      </c>
      <c r="B39" s="166" t="s">
        <v>80</v>
      </c>
      <c r="C39" s="113" t="s">
        <v>81</v>
      </c>
      <c r="D39" s="91" t="s">
        <v>67</v>
      </c>
      <c r="E39" s="113"/>
      <c r="F39" s="99"/>
      <c r="G39" s="99"/>
      <c r="H39" s="99"/>
      <c r="I39" s="99"/>
      <c r="J39" s="100"/>
      <c r="K39" s="109">
        <v>15</v>
      </c>
      <c r="L39" s="100"/>
      <c r="M39" s="99"/>
      <c r="N39" s="99"/>
      <c r="O39" s="99"/>
      <c r="P39" s="100"/>
      <c r="Q39" s="100"/>
      <c r="R39" s="100"/>
      <c r="S39" s="100"/>
      <c r="T39" s="99"/>
      <c r="U39" s="99"/>
      <c r="V39" s="99"/>
      <c r="W39" s="99"/>
      <c r="X39" s="99"/>
      <c r="Y39" s="99"/>
      <c r="Z39" s="99"/>
      <c r="AA39" s="99"/>
      <c r="AB39" s="99"/>
      <c r="AC39" s="132"/>
      <c r="AD39" s="133"/>
      <c r="AE39" s="134"/>
      <c r="AF39" s="128" t="s">
        <v>89</v>
      </c>
      <c r="AG39" s="181"/>
      <c r="AH39" s="102"/>
      <c r="AI39" s="102"/>
      <c r="AJ39" s="102"/>
      <c r="AK39" s="114"/>
      <c r="AL39" s="104"/>
    </row>
    <row r="40" spans="1:38" s="25" customFormat="1" ht="70.5" customHeight="1">
      <c r="A40" s="163"/>
      <c r="B40" s="167"/>
      <c r="C40" s="85" t="s">
        <v>32</v>
      </c>
      <c r="D40" s="159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1"/>
      <c r="AC40" s="132"/>
      <c r="AD40" s="133"/>
      <c r="AE40" s="134"/>
      <c r="AF40" s="150" t="s">
        <v>89</v>
      </c>
      <c r="AG40" s="181"/>
      <c r="AH40" s="102"/>
      <c r="AI40" s="102"/>
      <c r="AJ40" s="102"/>
      <c r="AK40" s="114"/>
      <c r="AL40" s="104"/>
    </row>
    <row r="41" spans="1:38" s="25" customFormat="1" ht="70.5" customHeight="1">
      <c r="A41" s="162">
        <v>9</v>
      </c>
      <c r="B41" s="171" t="s">
        <v>85</v>
      </c>
      <c r="C41" s="168" t="s">
        <v>82</v>
      </c>
      <c r="D41" s="108" t="s">
        <v>65</v>
      </c>
      <c r="E41" s="108"/>
      <c r="F41" s="109"/>
      <c r="G41" s="109"/>
      <c r="H41" s="109"/>
      <c r="I41" s="109"/>
      <c r="J41" s="109"/>
      <c r="K41" s="109"/>
      <c r="L41" s="109"/>
      <c r="M41" s="109">
        <v>30</v>
      </c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32"/>
      <c r="AD41" s="133"/>
      <c r="AE41" s="134"/>
      <c r="AF41" s="148" t="s">
        <v>88</v>
      </c>
      <c r="AG41" s="125"/>
      <c r="AH41" s="110"/>
      <c r="AI41" s="110"/>
      <c r="AJ41" s="111"/>
      <c r="AK41" s="110"/>
      <c r="AL41" s="112"/>
    </row>
    <row r="42" spans="1:38" s="23" customFormat="1" ht="70.5" customHeight="1">
      <c r="A42" s="164"/>
      <c r="B42" s="166"/>
      <c r="C42" s="170"/>
      <c r="D42" s="113" t="s">
        <v>83</v>
      </c>
      <c r="E42" s="113"/>
      <c r="F42" s="99"/>
      <c r="G42" s="99"/>
      <c r="H42" s="109"/>
      <c r="I42" s="109"/>
      <c r="J42" s="109"/>
      <c r="K42" s="100"/>
      <c r="L42" s="100"/>
      <c r="M42" s="109">
        <v>30</v>
      </c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0"/>
      <c r="Y42" s="100"/>
      <c r="Z42" s="100"/>
      <c r="AA42" s="99"/>
      <c r="AB42" s="100"/>
      <c r="AC42" s="132"/>
      <c r="AD42" s="133"/>
      <c r="AE42" s="134"/>
      <c r="AF42" s="128" t="s">
        <v>88</v>
      </c>
      <c r="AG42" s="195"/>
      <c r="AH42" s="102"/>
      <c r="AI42" s="110"/>
      <c r="AJ42" s="110"/>
      <c r="AK42" s="110"/>
      <c r="AL42" s="112"/>
    </row>
    <row r="43" spans="1:38" s="23" customFormat="1" ht="70.5" customHeight="1">
      <c r="A43" s="163"/>
      <c r="B43" s="167"/>
      <c r="C43" s="105" t="s">
        <v>32</v>
      </c>
      <c r="D43" s="159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61"/>
      <c r="AC43" s="132"/>
      <c r="AD43" s="133"/>
      <c r="AE43" s="134"/>
      <c r="AF43" s="150" t="s">
        <v>91</v>
      </c>
      <c r="AG43" s="196"/>
      <c r="AH43" s="102"/>
      <c r="AI43" s="110"/>
      <c r="AJ43" s="110"/>
      <c r="AK43" s="110"/>
      <c r="AL43" s="112"/>
    </row>
    <row r="44" spans="1:38" s="23" customFormat="1" ht="70.5" customHeight="1">
      <c r="A44" s="162">
        <v>10</v>
      </c>
      <c r="B44" s="166" t="s">
        <v>90</v>
      </c>
      <c r="C44" s="172" t="s">
        <v>82</v>
      </c>
      <c r="D44" s="91" t="s">
        <v>67</v>
      </c>
      <c r="E44" s="113"/>
      <c r="F44" s="99"/>
      <c r="G44" s="99"/>
      <c r="H44" s="99"/>
      <c r="I44" s="99"/>
      <c r="J44" s="100"/>
      <c r="K44" s="100"/>
      <c r="L44" s="100"/>
      <c r="M44" s="100"/>
      <c r="N44" s="100"/>
      <c r="O44" s="155">
        <v>12</v>
      </c>
      <c r="P44" s="155">
        <v>18</v>
      </c>
      <c r="Q44" s="100"/>
      <c r="R44" s="99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32"/>
      <c r="AD44" s="133"/>
      <c r="AE44" s="134"/>
      <c r="AF44" s="128" t="s">
        <v>88</v>
      </c>
      <c r="AG44" s="196"/>
      <c r="AH44" s="102"/>
      <c r="AI44" s="110"/>
      <c r="AJ44" s="110"/>
      <c r="AK44" s="110"/>
      <c r="AL44" s="112"/>
    </row>
    <row r="45" spans="1:38" s="23" customFormat="1" ht="70.5" customHeight="1">
      <c r="A45" s="164"/>
      <c r="B45" s="166"/>
      <c r="C45" s="173"/>
      <c r="D45" s="97" t="s">
        <v>78</v>
      </c>
      <c r="E45" s="113"/>
      <c r="F45" s="99"/>
      <c r="G45" s="99"/>
      <c r="H45" s="99"/>
      <c r="I45" s="99"/>
      <c r="J45" s="100"/>
      <c r="K45" s="100"/>
      <c r="L45" s="100"/>
      <c r="M45" s="100"/>
      <c r="N45" s="109">
        <v>30</v>
      </c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9"/>
      <c r="AC45" s="132"/>
      <c r="AD45" s="133"/>
      <c r="AE45" s="134"/>
      <c r="AF45" s="128" t="s">
        <v>88</v>
      </c>
      <c r="AG45" s="196"/>
      <c r="AH45" s="102"/>
      <c r="AI45" s="110"/>
      <c r="AJ45" s="110"/>
      <c r="AK45" s="110"/>
      <c r="AL45" s="112"/>
    </row>
    <row r="46" spans="1:39" s="23" customFormat="1" ht="70.5" customHeight="1">
      <c r="A46" s="163"/>
      <c r="B46" s="167"/>
      <c r="C46" s="85" t="s">
        <v>32</v>
      </c>
      <c r="D46" s="159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1"/>
      <c r="AC46" s="132"/>
      <c r="AD46" s="133"/>
      <c r="AE46" s="134"/>
      <c r="AF46" s="151" t="s">
        <v>91</v>
      </c>
      <c r="AG46" s="127"/>
      <c r="AH46" s="110"/>
      <c r="AI46" s="110"/>
      <c r="AJ46" s="111"/>
      <c r="AK46" s="110"/>
      <c r="AL46" s="112"/>
      <c r="AM46" s="26"/>
    </row>
    <row r="47" spans="1:38" s="23" customFormat="1" ht="70.5" customHeight="1">
      <c r="A47" s="177">
        <v>11</v>
      </c>
      <c r="B47" s="171" t="s">
        <v>84</v>
      </c>
      <c r="C47" s="113" t="s">
        <v>82</v>
      </c>
      <c r="D47" s="113" t="s">
        <v>79</v>
      </c>
      <c r="E47" s="108"/>
      <c r="F47" s="99"/>
      <c r="G47" s="99"/>
      <c r="H47" s="99"/>
      <c r="I47" s="99"/>
      <c r="J47" s="100"/>
      <c r="K47" s="99"/>
      <c r="L47" s="155">
        <v>30</v>
      </c>
      <c r="M47" s="99"/>
      <c r="N47" s="99"/>
      <c r="O47" s="99"/>
      <c r="P47" s="100"/>
      <c r="Q47" s="100"/>
      <c r="R47" s="100"/>
      <c r="S47" s="99"/>
      <c r="T47" s="99"/>
      <c r="U47" s="99"/>
      <c r="V47" s="99"/>
      <c r="W47" s="100"/>
      <c r="X47" s="100"/>
      <c r="Y47" s="100"/>
      <c r="Z47" s="100"/>
      <c r="AA47" s="100"/>
      <c r="AB47" s="107"/>
      <c r="AC47" s="132"/>
      <c r="AD47" s="133"/>
      <c r="AE47" s="134"/>
      <c r="AF47" s="128" t="s">
        <v>88</v>
      </c>
      <c r="AG47" s="181"/>
      <c r="AH47" s="102"/>
      <c r="AI47" s="102"/>
      <c r="AJ47" s="102"/>
      <c r="AK47" s="102"/>
      <c r="AL47" s="104"/>
    </row>
    <row r="48" spans="1:38" s="23" customFormat="1" ht="70.5" customHeight="1">
      <c r="A48" s="177"/>
      <c r="B48" s="167"/>
      <c r="C48" s="105" t="s">
        <v>32</v>
      </c>
      <c r="D48" s="159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1"/>
      <c r="AC48" s="135"/>
      <c r="AD48" s="136"/>
      <c r="AE48" s="137"/>
      <c r="AF48" s="150" t="s">
        <v>88</v>
      </c>
      <c r="AG48" s="181"/>
      <c r="AH48" s="102"/>
      <c r="AI48" s="102"/>
      <c r="AJ48" s="102"/>
      <c r="AK48" s="102"/>
      <c r="AL48" s="104"/>
    </row>
    <row r="49" spans="1:38" s="4" customFormat="1" ht="15.75">
      <c r="A49" s="5"/>
      <c r="B49" s="6"/>
      <c r="C49" s="7"/>
      <c r="D49" s="8"/>
      <c r="E49" s="8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10"/>
      <c r="AG49" s="11"/>
      <c r="AH49" s="9"/>
      <c r="AI49" s="12"/>
      <c r="AJ49" s="9"/>
      <c r="AK49" s="9"/>
      <c r="AL49" s="9"/>
    </row>
    <row r="50" spans="1:39" s="23" customFormat="1" ht="52.5" customHeight="1">
      <c r="A50" s="48"/>
      <c r="B50" s="49"/>
      <c r="C50" s="50"/>
      <c r="D50" s="51"/>
      <c r="E50" s="51"/>
      <c r="F50" s="52"/>
      <c r="G50" s="52"/>
      <c r="H50" s="52"/>
      <c r="I50" s="52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4"/>
      <c r="AC50" s="54"/>
      <c r="AD50" s="54"/>
      <c r="AE50" s="54"/>
      <c r="AF50" s="194" t="s">
        <v>76</v>
      </c>
      <c r="AG50" s="194"/>
      <c r="AH50" s="194"/>
      <c r="AI50" s="194"/>
      <c r="AJ50" s="194"/>
      <c r="AK50" s="194"/>
      <c r="AL50" s="194"/>
      <c r="AM50" s="194"/>
    </row>
    <row r="51" spans="2:39" s="27" customFormat="1" ht="52.5" customHeight="1">
      <c r="B51" s="188" t="s">
        <v>17</v>
      </c>
      <c r="C51" s="188"/>
      <c r="D51" s="188"/>
      <c r="E51" s="46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  <c r="R51" s="188"/>
      <c r="S51" s="188"/>
      <c r="T51" s="47"/>
      <c r="U51" s="47"/>
      <c r="V51" s="47"/>
      <c r="W51" s="47"/>
      <c r="X51" s="47"/>
      <c r="Y51" s="47"/>
      <c r="Z51" s="47"/>
      <c r="AA51" s="46"/>
      <c r="AB51" s="46"/>
      <c r="AC51" s="46"/>
      <c r="AD51" s="46"/>
      <c r="AE51" s="46"/>
      <c r="AF51" s="188" t="s">
        <v>16</v>
      </c>
      <c r="AG51" s="188"/>
      <c r="AH51" s="188"/>
      <c r="AI51" s="188"/>
      <c r="AJ51" s="188"/>
      <c r="AK51" s="188"/>
      <c r="AL51" s="188"/>
      <c r="AM51" s="188"/>
    </row>
    <row r="52" spans="2:35" s="13" customFormat="1" ht="52.5" customHeight="1">
      <c r="B52" s="165"/>
      <c r="C52" s="165"/>
      <c r="D52" s="165"/>
      <c r="E52" s="165"/>
      <c r="F52" s="165"/>
      <c r="G52" s="165"/>
      <c r="H52" s="165"/>
      <c r="I52" s="165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5"/>
      <c r="AI52" s="16"/>
    </row>
    <row r="53" spans="3:35" s="13" customFormat="1" ht="52.5" customHeight="1">
      <c r="C53" s="17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5"/>
      <c r="AI53" s="16"/>
    </row>
    <row r="54" spans="16:31" ht="52.5" customHeight="1"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</row>
    <row r="55" ht="52.5" customHeight="1"/>
    <row r="56" ht="52.5" customHeight="1"/>
    <row r="57" ht="52.5" customHeight="1"/>
    <row r="58" ht="52.5" customHeight="1"/>
  </sheetData>
  <sheetProtection/>
  <mergeCells count="85">
    <mergeCell ref="A47:A48"/>
    <mergeCell ref="Q1:AL1"/>
    <mergeCell ref="A1:K1"/>
    <mergeCell ref="Q2:AL2"/>
    <mergeCell ref="AG33:AG35"/>
    <mergeCell ref="AG37:AG40"/>
    <mergeCell ref="AG47:AG48"/>
    <mergeCell ref="C17:C20"/>
    <mergeCell ref="B31:B32"/>
    <mergeCell ref="B29:B30"/>
    <mergeCell ref="AK4:AK7"/>
    <mergeCell ref="E8:AE8"/>
    <mergeCell ref="AF51:AM51"/>
    <mergeCell ref="AF50:AM50"/>
    <mergeCell ref="AG42:AG45"/>
    <mergeCell ref="F51:K51"/>
    <mergeCell ref="L51:S51"/>
    <mergeCell ref="J4:N4"/>
    <mergeCell ref="B33:B38"/>
    <mergeCell ref="B51:D51"/>
    <mergeCell ref="B39:B40"/>
    <mergeCell ref="D6:D7"/>
    <mergeCell ref="AG4:AG7"/>
    <mergeCell ref="AK3:AL3"/>
    <mergeCell ref="S4:V4"/>
    <mergeCell ref="AL4:AL7"/>
    <mergeCell ref="E4:I4"/>
    <mergeCell ref="O4:R4"/>
    <mergeCell ref="AI3:AI7"/>
    <mergeCell ref="AJ3:AJ7"/>
    <mergeCell ref="E3:AA3"/>
    <mergeCell ref="AB3:AE3"/>
    <mergeCell ref="C4:D4"/>
    <mergeCell ref="AF3:AF7"/>
    <mergeCell ref="C6:C7"/>
    <mergeCell ref="AG3:AH3"/>
    <mergeCell ref="W4:AA4"/>
    <mergeCell ref="AG24:AG28"/>
    <mergeCell ref="AG30:AG31"/>
    <mergeCell ref="AH4:AH7"/>
    <mergeCell ref="A3:A7"/>
    <mergeCell ref="C5:D5"/>
    <mergeCell ref="C26:C27"/>
    <mergeCell ref="A23:A25"/>
    <mergeCell ref="A26:A28"/>
    <mergeCell ref="B26:B28"/>
    <mergeCell ref="B23:B25"/>
    <mergeCell ref="A2:L2"/>
    <mergeCell ref="B3:B7"/>
    <mergeCell ref="C3:D3"/>
    <mergeCell ref="A9:A12"/>
    <mergeCell ref="A13:A22"/>
    <mergeCell ref="AB4:AE4"/>
    <mergeCell ref="B9:B12"/>
    <mergeCell ref="B13:B22"/>
    <mergeCell ref="B52:I52"/>
    <mergeCell ref="B44:B46"/>
    <mergeCell ref="C13:C16"/>
    <mergeCell ref="C41:C42"/>
    <mergeCell ref="B41:B43"/>
    <mergeCell ref="C44:C45"/>
    <mergeCell ref="B47:B48"/>
    <mergeCell ref="C23:C24"/>
    <mergeCell ref="C33:C35"/>
    <mergeCell ref="C36:C37"/>
    <mergeCell ref="A29:A30"/>
    <mergeCell ref="A31:A32"/>
    <mergeCell ref="A33:A38"/>
    <mergeCell ref="A39:A40"/>
    <mergeCell ref="A41:A43"/>
    <mergeCell ref="A44:A46"/>
    <mergeCell ref="D46:AB46"/>
    <mergeCell ref="D48:AB48"/>
    <mergeCell ref="D12:AB12"/>
    <mergeCell ref="D22:AB22"/>
    <mergeCell ref="D25:AB25"/>
    <mergeCell ref="D28:AB28"/>
    <mergeCell ref="D30:AB30"/>
    <mergeCell ref="D32:AB32"/>
    <mergeCell ref="AC36:AE36"/>
    <mergeCell ref="AC37:AE37"/>
    <mergeCell ref="AC38:AE38"/>
    <mergeCell ref="D38:AB38"/>
    <mergeCell ref="D40:AB40"/>
    <mergeCell ref="D43:AB43"/>
  </mergeCells>
  <printOptions horizontalCentered="1"/>
  <pageMargins left="0.2" right="0" top="0.21" bottom="0.196850393700787" header="0" footer="0"/>
  <pageSetup horizontalDpi="600" verticalDpi="600" orientation="landscape" paperSize="9" scale="40" r:id="rId3"/>
  <headerFooter alignWithMargins="0">
    <oddFooter>&amp;CPage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40"/>
  <sheetViews>
    <sheetView zoomScale="59" zoomScaleNormal="59" zoomScalePageLayoutView="0" workbookViewId="0" topLeftCell="A1">
      <selection activeCell="E9" sqref="E9"/>
    </sheetView>
  </sheetViews>
  <sheetFormatPr defaultColWidth="9.140625" defaultRowHeight="12.75"/>
  <cols>
    <col min="1" max="1" width="4.00390625" style="1" customWidth="1"/>
    <col min="2" max="2" width="13.140625" style="1" customWidth="1"/>
    <col min="3" max="3" width="18.28125" style="1" customWidth="1"/>
    <col min="4" max="4" width="12.7109375" style="1" customWidth="1"/>
    <col min="5" max="6" width="5.7109375" style="1" customWidth="1"/>
    <col min="7" max="8" width="5.00390625" style="1" customWidth="1"/>
    <col min="9" max="9" width="4.7109375" style="1" customWidth="1"/>
    <col min="10" max="11" width="5.00390625" style="1" customWidth="1"/>
    <col min="12" max="12" width="4.8515625" style="1" customWidth="1"/>
    <col min="13" max="13" width="5.28125" style="1" customWidth="1"/>
    <col min="14" max="14" width="5.00390625" style="1" customWidth="1"/>
    <col min="15" max="16" width="5.140625" style="1" customWidth="1"/>
    <col min="17" max="17" width="4.7109375" style="1" customWidth="1"/>
    <col min="18" max="19" width="5.28125" style="1" customWidth="1"/>
    <col min="20" max="20" width="5.140625" style="1" customWidth="1"/>
    <col min="21" max="29" width="5.00390625" style="1" customWidth="1"/>
    <col min="30" max="30" width="9.28125" style="1" customWidth="1"/>
    <col min="31" max="31" width="8.7109375" style="1" customWidth="1"/>
    <col min="32" max="32" width="7.28125" style="1" customWidth="1"/>
    <col min="33" max="33" width="9.00390625" style="1" customWidth="1"/>
    <col min="34" max="34" width="8.140625" style="1" customWidth="1"/>
    <col min="35" max="35" width="9.140625" style="1" customWidth="1"/>
    <col min="36" max="36" width="7.421875" style="1" customWidth="1"/>
    <col min="37" max="37" width="9.7109375" style="1" customWidth="1"/>
    <col min="38" max="38" width="7.57421875" style="1" customWidth="1"/>
    <col min="39" max="52" width="9.140625" style="21" customWidth="1"/>
    <col min="53" max="16384" width="9.140625" style="1" customWidth="1"/>
  </cols>
  <sheetData>
    <row r="1" spans="1:38" ht="40.5" customHeight="1">
      <c r="A1" s="236" t="s">
        <v>0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4" t="s">
        <v>1</v>
      </c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34"/>
      <c r="AJ1" s="234"/>
      <c r="AK1" s="234"/>
      <c r="AL1" s="234"/>
    </row>
    <row r="2" spans="1:38" ht="21.75" customHeight="1">
      <c r="A2" s="235" t="s">
        <v>59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55"/>
      <c r="P2" s="235" t="s">
        <v>61</v>
      </c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  <c r="AI2" s="235"/>
      <c r="AJ2" s="235"/>
      <c r="AK2" s="235"/>
      <c r="AL2" s="235"/>
    </row>
    <row r="3" spans="1:52" s="22" customFormat="1" ht="42" customHeight="1">
      <c r="A3" s="207" t="s">
        <v>18</v>
      </c>
      <c r="B3" s="207" t="s">
        <v>13</v>
      </c>
      <c r="C3" s="206" t="s">
        <v>38</v>
      </c>
      <c r="D3" s="206"/>
      <c r="E3" s="223">
        <v>2020</v>
      </c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07" t="s">
        <v>4</v>
      </c>
      <c r="AE3" s="224" t="s">
        <v>5</v>
      </c>
      <c r="AF3" s="224"/>
      <c r="AG3" s="207" t="s">
        <v>8</v>
      </c>
      <c r="AH3" s="207" t="s">
        <v>9</v>
      </c>
      <c r="AI3" s="220" t="s">
        <v>19</v>
      </c>
      <c r="AJ3" s="220"/>
      <c r="AK3" s="220" t="s">
        <v>20</v>
      </c>
      <c r="AL3" s="220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</row>
    <row r="4" spans="1:52" s="22" customFormat="1" ht="20.25">
      <c r="A4" s="208"/>
      <c r="B4" s="208"/>
      <c r="C4" s="206" t="s">
        <v>2</v>
      </c>
      <c r="D4" s="206"/>
      <c r="E4" s="221">
        <v>2</v>
      </c>
      <c r="F4" s="221"/>
      <c r="G4" s="221"/>
      <c r="H4" s="221"/>
      <c r="I4" s="221">
        <v>3</v>
      </c>
      <c r="J4" s="221"/>
      <c r="K4" s="221"/>
      <c r="L4" s="221"/>
      <c r="M4" s="221">
        <v>4</v>
      </c>
      <c r="N4" s="221"/>
      <c r="O4" s="221"/>
      <c r="P4" s="221"/>
      <c r="Q4" s="221"/>
      <c r="R4" s="221">
        <v>5</v>
      </c>
      <c r="S4" s="221"/>
      <c r="T4" s="221"/>
      <c r="U4" s="221"/>
      <c r="V4" s="219">
        <v>6</v>
      </c>
      <c r="W4" s="219"/>
      <c r="X4" s="219"/>
      <c r="Y4" s="219"/>
      <c r="Z4" s="219"/>
      <c r="AA4" s="219">
        <v>7</v>
      </c>
      <c r="AB4" s="219"/>
      <c r="AC4" s="219"/>
      <c r="AD4" s="208"/>
      <c r="AE4" s="207" t="s">
        <v>6</v>
      </c>
      <c r="AF4" s="207" t="s">
        <v>26</v>
      </c>
      <c r="AG4" s="208"/>
      <c r="AH4" s="208"/>
      <c r="AI4" s="207" t="s">
        <v>10</v>
      </c>
      <c r="AJ4" s="207" t="s">
        <v>11</v>
      </c>
      <c r="AK4" s="207" t="s">
        <v>10</v>
      </c>
      <c r="AL4" s="207" t="s">
        <v>11</v>
      </c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</row>
    <row r="5" spans="1:52" s="22" customFormat="1" ht="20.25">
      <c r="A5" s="208"/>
      <c r="B5" s="208"/>
      <c r="C5" s="206" t="s">
        <v>12</v>
      </c>
      <c r="D5" s="206"/>
      <c r="E5" s="37">
        <v>28</v>
      </c>
      <c r="F5" s="37">
        <v>29</v>
      </c>
      <c r="G5" s="37">
        <v>30</v>
      </c>
      <c r="H5" s="37">
        <v>31</v>
      </c>
      <c r="I5" s="37">
        <v>32</v>
      </c>
      <c r="J5" s="37">
        <v>33</v>
      </c>
      <c r="K5" s="37">
        <v>34</v>
      </c>
      <c r="L5" s="37">
        <v>35</v>
      </c>
      <c r="M5" s="37">
        <v>36</v>
      </c>
      <c r="N5" s="37">
        <v>37</v>
      </c>
      <c r="O5" s="37">
        <v>38</v>
      </c>
      <c r="P5" s="37">
        <v>39</v>
      </c>
      <c r="Q5" s="37">
        <v>40</v>
      </c>
      <c r="R5" s="37">
        <v>41</v>
      </c>
      <c r="S5" s="37">
        <v>42</v>
      </c>
      <c r="T5" s="37">
        <v>43</v>
      </c>
      <c r="U5" s="37">
        <v>44</v>
      </c>
      <c r="V5" s="37">
        <v>45</v>
      </c>
      <c r="W5" s="37">
        <v>46</v>
      </c>
      <c r="X5" s="37">
        <v>47</v>
      </c>
      <c r="Y5" s="37">
        <v>48</v>
      </c>
      <c r="Z5" s="37">
        <v>49</v>
      </c>
      <c r="AA5" s="37">
        <v>50</v>
      </c>
      <c r="AB5" s="37">
        <v>51</v>
      </c>
      <c r="AC5" s="37">
        <v>52</v>
      </c>
      <c r="AD5" s="208"/>
      <c r="AE5" s="208"/>
      <c r="AF5" s="208"/>
      <c r="AG5" s="208"/>
      <c r="AH5" s="208"/>
      <c r="AI5" s="208"/>
      <c r="AJ5" s="208"/>
      <c r="AK5" s="208"/>
      <c r="AL5" s="20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</row>
    <row r="6" spans="1:52" s="22" customFormat="1" ht="20.25">
      <c r="A6" s="208"/>
      <c r="B6" s="208"/>
      <c r="C6" s="207" t="s">
        <v>14</v>
      </c>
      <c r="D6" s="225" t="s">
        <v>3</v>
      </c>
      <c r="E6" s="38">
        <v>3</v>
      </c>
      <c r="F6" s="39">
        <v>10</v>
      </c>
      <c r="G6" s="38">
        <v>17</v>
      </c>
      <c r="H6" s="39">
        <v>24</v>
      </c>
      <c r="I6" s="38">
        <v>2</v>
      </c>
      <c r="J6" s="39">
        <v>9</v>
      </c>
      <c r="K6" s="38">
        <v>16</v>
      </c>
      <c r="L6" s="39">
        <v>23</v>
      </c>
      <c r="M6" s="38">
        <v>30</v>
      </c>
      <c r="N6" s="39">
        <v>6</v>
      </c>
      <c r="O6" s="38">
        <v>13</v>
      </c>
      <c r="P6" s="39">
        <v>20</v>
      </c>
      <c r="Q6" s="38">
        <v>27</v>
      </c>
      <c r="R6" s="39">
        <v>4</v>
      </c>
      <c r="S6" s="38">
        <v>11</v>
      </c>
      <c r="T6" s="39">
        <v>18</v>
      </c>
      <c r="U6" s="38">
        <v>25</v>
      </c>
      <c r="V6" s="39">
        <v>1</v>
      </c>
      <c r="W6" s="38">
        <v>8</v>
      </c>
      <c r="X6" s="39">
        <v>15</v>
      </c>
      <c r="Y6" s="38">
        <v>22</v>
      </c>
      <c r="Z6" s="39">
        <v>29</v>
      </c>
      <c r="AA6" s="38">
        <v>6</v>
      </c>
      <c r="AB6" s="39">
        <v>13</v>
      </c>
      <c r="AC6" s="38">
        <v>20</v>
      </c>
      <c r="AD6" s="208"/>
      <c r="AE6" s="208"/>
      <c r="AF6" s="208"/>
      <c r="AG6" s="208"/>
      <c r="AH6" s="208"/>
      <c r="AI6" s="208"/>
      <c r="AJ6" s="208"/>
      <c r="AK6" s="208"/>
      <c r="AL6" s="20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</row>
    <row r="7" spans="1:52" s="22" customFormat="1" ht="72" customHeight="1">
      <c r="A7" s="209"/>
      <c r="B7" s="209"/>
      <c r="C7" s="209"/>
      <c r="D7" s="226"/>
      <c r="E7" s="39">
        <f aca="true" t="shared" si="0" ref="E7:AB7">F6-1</f>
        <v>9</v>
      </c>
      <c r="F7" s="39">
        <f t="shared" si="0"/>
        <v>16</v>
      </c>
      <c r="G7" s="39">
        <f t="shared" si="0"/>
        <v>23</v>
      </c>
      <c r="H7" s="39">
        <f t="shared" si="0"/>
        <v>1</v>
      </c>
      <c r="I7" s="39">
        <f t="shared" si="0"/>
        <v>8</v>
      </c>
      <c r="J7" s="39">
        <f t="shared" si="0"/>
        <v>15</v>
      </c>
      <c r="K7" s="39">
        <f t="shared" si="0"/>
        <v>22</v>
      </c>
      <c r="L7" s="39">
        <f t="shared" si="0"/>
        <v>29</v>
      </c>
      <c r="M7" s="39">
        <f t="shared" si="0"/>
        <v>5</v>
      </c>
      <c r="N7" s="39">
        <f t="shared" si="0"/>
        <v>12</v>
      </c>
      <c r="O7" s="39">
        <f t="shared" si="0"/>
        <v>19</v>
      </c>
      <c r="P7" s="39">
        <f t="shared" si="0"/>
        <v>26</v>
      </c>
      <c r="Q7" s="39">
        <f t="shared" si="0"/>
        <v>3</v>
      </c>
      <c r="R7" s="39">
        <f t="shared" si="0"/>
        <v>10</v>
      </c>
      <c r="S7" s="39">
        <f t="shared" si="0"/>
        <v>17</v>
      </c>
      <c r="T7" s="39">
        <f t="shared" si="0"/>
        <v>24</v>
      </c>
      <c r="U7" s="39">
        <v>31</v>
      </c>
      <c r="V7" s="39">
        <f t="shared" si="0"/>
        <v>7</v>
      </c>
      <c r="W7" s="39">
        <f t="shared" si="0"/>
        <v>14</v>
      </c>
      <c r="X7" s="39">
        <f t="shared" si="0"/>
        <v>21</v>
      </c>
      <c r="Y7" s="39">
        <f t="shared" si="0"/>
        <v>28</v>
      </c>
      <c r="Z7" s="39">
        <f t="shared" si="0"/>
        <v>5</v>
      </c>
      <c r="AA7" s="39">
        <f t="shared" si="0"/>
        <v>12</v>
      </c>
      <c r="AB7" s="39">
        <f t="shared" si="0"/>
        <v>19</v>
      </c>
      <c r="AC7" s="39">
        <v>26</v>
      </c>
      <c r="AD7" s="209"/>
      <c r="AE7" s="209"/>
      <c r="AF7" s="209"/>
      <c r="AG7" s="209"/>
      <c r="AH7" s="209"/>
      <c r="AI7" s="209"/>
      <c r="AJ7" s="209"/>
      <c r="AK7" s="209"/>
      <c r="AL7" s="209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</row>
    <row r="8" spans="1:52" s="22" customFormat="1" ht="20.25">
      <c r="A8" s="29">
        <v>1</v>
      </c>
      <c r="B8" s="29">
        <v>2</v>
      </c>
      <c r="C8" s="29">
        <v>3</v>
      </c>
      <c r="D8" s="30">
        <v>4</v>
      </c>
      <c r="E8" s="222">
        <v>5</v>
      </c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31">
        <v>6</v>
      </c>
      <c r="AE8" s="31">
        <v>7</v>
      </c>
      <c r="AF8" s="32">
        <v>8</v>
      </c>
      <c r="AG8" s="31">
        <v>9</v>
      </c>
      <c r="AH8" s="45">
        <v>10</v>
      </c>
      <c r="AI8" s="45">
        <v>11</v>
      </c>
      <c r="AJ8" s="31">
        <v>12</v>
      </c>
      <c r="AK8" s="31">
        <v>13</v>
      </c>
      <c r="AL8" s="31">
        <v>14</v>
      </c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</row>
    <row r="9" spans="1:38" s="41" customFormat="1" ht="65.25" customHeight="1">
      <c r="A9" s="227">
        <v>1</v>
      </c>
      <c r="B9" s="204" t="s">
        <v>23</v>
      </c>
      <c r="C9" s="58"/>
      <c r="D9" s="59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210" t="s">
        <v>40</v>
      </c>
      <c r="Y9" s="211"/>
      <c r="Z9" s="211"/>
      <c r="AA9" s="211"/>
      <c r="AB9" s="211"/>
      <c r="AC9" s="212"/>
      <c r="AD9" s="61"/>
      <c r="AE9" s="62" t="s">
        <v>39</v>
      </c>
      <c r="AF9" s="61"/>
      <c r="AG9" s="61"/>
      <c r="AH9" s="40"/>
      <c r="AI9" s="40"/>
      <c r="AJ9" s="61"/>
      <c r="AK9" s="61"/>
      <c r="AL9" s="61"/>
    </row>
    <row r="10" spans="1:38" s="41" customFormat="1" ht="20.25">
      <c r="A10" s="227"/>
      <c r="B10" s="204"/>
      <c r="C10" s="58" t="s">
        <v>32</v>
      </c>
      <c r="D10" s="63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213"/>
      <c r="Y10" s="214"/>
      <c r="Z10" s="214"/>
      <c r="AA10" s="214"/>
      <c r="AB10" s="214"/>
      <c r="AC10" s="215"/>
      <c r="AD10" s="65">
        <f>SUM(AD9:AD9)</f>
        <v>0</v>
      </c>
      <c r="AE10" s="66"/>
      <c r="AF10" s="65">
        <f>SUM(AF9:AF9)</f>
        <v>0</v>
      </c>
      <c r="AG10" s="65">
        <f>AD10+AF10</f>
        <v>0</v>
      </c>
      <c r="AH10" s="43">
        <f>(470+140)/2-(470*0.15/2)</f>
        <v>269.75</v>
      </c>
      <c r="AI10" s="42">
        <f>AG10-AH10</f>
        <v>-269.75</v>
      </c>
      <c r="AJ10" s="65"/>
      <c r="AK10" s="67" t="e">
        <f>AI10+'HK 1- Tong'!#REF!</f>
        <v>#REF!</v>
      </c>
      <c r="AL10" s="68"/>
    </row>
    <row r="11" spans="1:52" s="44" customFormat="1" ht="47.25" customHeight="1">
      <c r="A11" s="203">
        <v>2</v>
      </c>
      <c r="B11" s="204" t="s">
        <v>24</v>
      </c>
      <c r="C11" s="31" t="s">
        <v>30</v>
      </c>
      <c r="D11" s="59" t="s">
        <v>44</v>
      </c>
      <c r="E11" s="64">
        <v>30</v>
      </c>
      <c r="F11" s="64">
        <v>30</v>
      </c>
      <c r="G11" s="64">
        <v>30</v>
      </c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9"/>
      <c r="V11" s="69"/>
      <c r="W11" s="69"/>
      <c r="X11" s="213"/>
      <c r="Y11" s="214"/>
      <c r="Z11" s="214"/>
      <c r="AA11" s="214"/>
      <c r="AB11" s="214"/>
      <c r="AC11" s="215"/>
      <c r="AD11" s="61">
        <f>SUM(E11:W11)*0.8</f>
        <v>72</v>
      </c>
      <c r="AE11" s="200" t="s">
        <v>39</v>
      </c>
      <c r="AF11" s="61">
        <f>6*0.1</f>
        <v>0.6000000000000001</v>
      </c>
      <c r="AG11" s="65"/>
      <c r="AH11" s="40"/>
      <c r="AI11" s="42"/>
      <c r="AJ11" s="61"/>
      <c r="AK11" s="70"/>
      <c r="AL11" s="7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</row>
    <row r="12" spans="1:52" s="44" customFormat="1" ht="60.75">
      <c r="A12" s="203"/>
      <c r="B12" s="204"/>
      <c r="C12" s="31" t="s">
        <v>45</v>
      </c>
      <c r="D12" s="59" t="s">
        <v>44</v>
      </c>
      <c r="E12" s="60"/>
      <c r="F12" s="60"/>
      <c r="G12" s="60"/>
      <c r="H12" s="60"/>
      <c r="I12" s="60"/>
      <c r="J12" s="60"/>
      <c r="K12" s="60"/>
      <c r="L12" s="60"/>
      <c r="M12" s="60"/>
      <c r="N12" s="60">
        <v>32</v>
      </c>
      <c r="O12" s="60">
        <v>32</v>
      </c>
      <c r="P12" s="60">
        <v>11</v>
      </c>
      <c r="Q12" s="60"/>
      <c r="R12" s="60"/>
      <c r="S12" s="60"/>
      <c r="T12" s="60"/>
      <c r="U12" s="60"/>
      <c r="V12" s="60"/>
      <c r="W12" s="60"/>
      <c r="X12" s="213"/>
      <c r="Y12" s="214"/>
      <c r="Z12" s="214"/>
      <c r="AA12" s="214"/>
      <c r="AB12" s="214"/>
      <c r="AC12" s="215"/>
      <c r="AD12" s="61">
        <f>75*0.8</f>
        <v>60</v>
      </c>
      <c r="AE12" s="200"/>
      <c r="AF12" s="61">
        <f>6*0.2</f>
        <v>1.2000000000000002</v>
      </c>
      <c r="AG12" s="65"/>
      <c r="AH12" s="40"/>
      <c r="AI12" s="42"/>
      <c r="AJ12" s="61"/>
      <c r="AK12" s="70"/>
      <c r="AL12" s="7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</row>
    <row r="13" spans="1:52" s="44" customFormat="1" ht="101.25">
      <c r="A13" s="203"/>
      <c r="B13" s="204"/>
      <c r="C13" s="31" t="s">
        <v>46</v>
      </c>
      <c r="D13" s="63" t="s">
        <v>44</v>
      </c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>
        <v>24</v>
      </c>
      <c r="Q13" s="60">
        <v>32</v>
      </c>
      <c r="R13" s="60">
        <v>32</v>
      </c>
      <c r="S13" s="60">
        <v>32</v>
      </c>
      <c r="T13" s="60"/>
      <c r="U13" s="60"/>
      <c r="V13" s="60"/>
      <c r="W13" s="60"/>
      <c r="X13" s="213"/>
      <c r="Y13" s="214"/>
      <c r="Z13" s="214"/>
      <c r="AA13" s="214"/>
      <c r="AB13" s="214"/>
      <c r="AC13" s="215"/>
      <c r="AD13" s="61">
        <f>SUM(E13:W13)*0.8</f>
        <v>96</v>
      </c>
      <c r="AE13" s="200"/>
      <c r="AF13" s="61">
        <f>6*0.2</f>
        <v>1.2000000000000002</v>
      </c>
      <c r="AG13" s="65"/>
      <c r="AH13" s="40"/>
      <c r="AI13" s="42"/>
      <c r="AJ13" s="61"/>
      <c r="AK13" s="70"/>
      <c r="AL13" s="7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</row>
    <row r="14" spans="1:52" s="44" customFormat="1" ht="20.25">
      <c r="A14" s="203"/>
      <c r="B14" s="204"/>
      <c r="C14" s="72" t="s">
        <v>32</v>
      </c>
      <c r="D14" s="63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213"/>
      <c r="Y14" s="214"/>
      <c r="Z14" s="214"/>
      <c r="AA14" s="214"/>
      <c r="AB14" s="214"/>
      <c r="AC14" s="215"/>
      <c r="AD14" s="65">
        <f>SUM(AD11:AD13)</f>
        <v>228</v>
      </c>
      <c r="AE14" s="66"/>
      <c r="AF14" s="65">
        <f>SUM(AF11:AF13)</f>
        <v>3.0000000000000004</v>
      </c>
      <c r="AG14" s="65">
        <f>AD14+AF14</f>
        <v>231</v>
      </c>
      <c r="AH14" s="43">
        <f>(470+140)/2-(470*0.3/2)</f>
        <v>234.5</v>
      </c>
      <c r="AI14" s="42">
        <f>AG14-AH14</f>
        <v>-3.5</v>
      </c>
      <c r="AJ14" s="65"/>
      <c r="AK14" s="67">
        <f>AI14+'HK 1- Tong'!AK32</f>
        <v>-3.5</v>
      </c>
      <c r="AL14" s="68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</row>
    <row r="15" spans="1:52" s="44" customFormat="1" ht="47.25" customHeight="1">
      <c r="A15" s="227">
        <v>3</v>
      </c>
      <c r="B15" s="202" t="s">
        <v>21</v>
      </c>
      <c r="C15" s="31" t="s">
        <v>29</v>
      </c>
      <c r="D15" s="59" t="s">
        <v>41</v>
      </c>
      <c r="E15" s="64"/>
      <c r="F15" s="64"/>
      <c r="G15" s="64">
        <v>40</v>
      </c>
      <c r="H15" s="64">
        <v>40</v>
      </c>
      <c r="I15" s="64">
        <v>40</v>
      </c>
      <c r="J15" s="64">
        <v>40</v>
      </c>
      <c r="K15" s="64">
        <v>40</v>
      </c>
      <c r="L15" s="64">
        <v>40</v>
      </c>
      <c r="M15" s="64">
        <v>40</v>
      </c>
      <c r="N15" s="64">
        <v>40</v>
      </c>
      <c r="O15" s="64">
        <v>40</v>
      </c>
      <c r="P15" s="64">
        <v>40</v>
      </c>
      <c r="Q15" s="64">
        <v>40</v>
      </c>
      <c r="R15" s="64">
        <v>10</v>
      </c>
      <c r="S15" s="64"/>
      <c r="T15" s="64"/>
      <c r="U15" s="64"/>
      <c r="V15" s="69"/>
      <c r="W15" s="69"/>
      <c r="X15" s="213"/>
      <c r="Y15" s="214"/>
      <c r="Z15" s="214"/>
      <c r="AA15" s="214"/>
      <c r="AB15" s="214"/>
      <c r="AC15" s="215"/>
      <c r="AD15" s="61">
        <f>(450*5)/40</f>
        <v>56.25</v>
      </c>
      <c r="AE15" s="200" t="s">
        <v>39</v>
      </c>
      <c r="AF15" s="61">
        <f>35*0.2</f>
        <v>7</v>
      </c>
      <c r="AG15" s="65"/>
      <c r="AH15" s="40"/>
      <c r="AI15" s="42"/>
      <c r="AJ15" s="61"/>
      <c r="AK15" s="70"/>
      <c r="AL15" s="73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</row>
    <row r="16" spans="1:52" s="44" customFormat="1" ht="60.75">
      <c r="A16" s="227"/>
      <c r="B16" s="202"/>
      <c r="C16" s="31" t="s">
        <v>35</v>
      </c>
      <c r="D16" s="59" t="s">
        <v>44</v>
      </c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>
        <v>30</v>
      </c>
      <c r="U16" s="64">
        <v>40</v>
      </c>
      <c r="V16" s="69">
        <v>40</v>
      </c>
      <c r="W16" s="69">
        <v>40</v>
      </c>
      <c r="X16" s="213"/>
      <c r="Y16" s="214"/>
      <c r="Z16" s="214"/>
      <c r="AA16" s="214"/>
      <c r="AB16" s="214"/>
      <c r="AC16" s="215"/>
      <c r="AD16" s="61">
        <f>(150*2.5)/8</f>
        <v>46.875</v>
      </c>
      <c r="AE16" s="200"/>
      <c r="AF16" s="61">
        <f>6*0.2</f>
        <v>1.2000000000000002</v>
      </c>
      <c r="AG16" s="65"/>
      <c r="AH16" s="40"/>
      <c r="AI16" s="42"/>
      <c r="AJ16" s="61"/>
      <c r="AK16" s="70"/>
      <c r="AL16" s="73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</row>
    <row r="17" spans="1:52" s="44" customFormat="1" ht="20.25">
      <c r="A17" s="227"/>
      <c r="B17" s="202"/>
      <c r="C17" s="72" t="s">
        <v>32</v>
      </c>
      <c r="D17" s="63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213"/>
      <c r="Y17" s="214"/>
      <c r="Z17" s="214"/>
      <c r="AA17" s="214"/>
      <c r="AB17" s="214"/>
      <c r="AC17" s="215"/>
      <c r="AD17" s="65">
        <f>SUM(AD15:AD16)</f>
        <v>103.125</v>
      </c>
      <c r="AE17" s="66"/>
      <c r="AF17" s="65">
        <f>SUM(AF15:AF16)</f>
        <v>8.2</v>
      </c>
      <c r="AG17" s="65">
        <f>AD17+AF17</f>
        <v>111.325</v>
      </c>
      <c r="AH17" s="43">
        <f>(470+140)/2-(470*0.2/2)</f>
        <v>258</v>
      </c>
      <c r="AI17" s="42">
        <f>AG17-AH17</f>
        <v>-146.675</v>
      </c>
      <c r="AJ17" s="65"/>
      <c r="AK17" s="67">
        <f>AI17+'HK 1- Tong'!AK36</f>
        <v>-146.675</v>
      </c>
      <c r="AL17" s="68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</row>
    <row r="18" spans="1:52" s="44" customFormat="1" ht="60.75" customHeight="1">
      <c r="A18" s="227">
        <v>4</v>
      </c>
      <c r="B18" s="202" t="s">
        <v>28</v>
      </c>
      <c r="C18" s="31" t="s">
        <v>31</v>
      </c>
      <c r="D18" s="63" t="s">
        <v>44</v>
      </c>
      <c r="E18" s="64"/>
      <c r="F18" s="64"/>
      <c r="G18" s="64"/>
      <c r="H18" s="64">
        <v>30</v>
      </c>
      <c r="I18" s="64">
        <v>30</v>
      </c>
      <c r="J18" s="64">
        <v>30</v>
      </c>
      <c r="K18" s="64"/>
      <c r="L18" s="64"/>
      <c r="M18" s="64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213"/>
      <c r="Y18" s="214"/>
      <c r="Z18" s="214"/>
      <c r="AA18" s="214"/>
      <c r="AB18" s="214"/>
      <c r="AC18" s="215"/>
      <c r="AD18" s="61">
        <f>SUM(E18:W18)*0.8</f>
        <v>72</v>
      </c>
      <c r="AE18" s="62" t="s">
        <v>39</v>
      </c>
      <c r="AF18" s="61">
        <f>6*0.2</f>
        <v>1.2000000000000002</v>
      </c>
      <c r="AG18" s="65"/>
      <c r="AH18" s="40"/>
      <c r="AI18" s="42"/>
      <c r="AJ18" s="61"/>
      <c r="AK18" s="70"/>
      <c r="AL18" s="7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</row>
    <row r="19" spans="1:52" s="44" customFormat="1" ht="20.25">
      <c r="A19" s="227"/>
      <c r="B19" s="202"/>
      <c r="C19" s="74" t="s">
        <v>32</v>
      </c>
      <c r="D19" s="63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213"/>
      <c r="Y19" s="214"/>
      <c r="Z19" s="214"/>
      <c r="AA19" s="214"/>
      <c r="AB19" s="214"/>
      <c r="AC19" s="215"/>
      <c r="AD19" s="65">
        <f>SUM(AD18:AD18)</f>
        <v>72</v>
      </c>
      <c r="AE19" s="75"/>
      <c r="AF19" s="65">
        <f>SUM(AF18:AF18)</f>
        <v>1.2000000000000002</v>
      </c>
      <c r="AG19" s="65">
        <f>AD19+AF19</f>
        <v>73.2</v>
      </c>
      <c r="AH19" s="43">
        <f>(470+140)/2</f>
        <v>305</v>
      </c>
      <c r="AI19" s="42">
        <f>AG19-AH19</f>
        <v>-231.8</v>
      </c>
      <c r="AJ19" s="65"/>
      <c r="AK19" s="67">
        <f>AI19+'HK 1- Tong'!AK41</f>
        <v>-231.8</v>
      </c>
      <c r="AL19" s="76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</row>
    <row r="20" spans="1:52" s="44" customFormat="1" ht="60" customHeight="1">
      <c r="A20" s="203">
        <v>5</v>
      </c>
      <c r="B20" s="204" t="s">
        <v>22</v>
      </c>
      <c r="C20" s="77" t="s">
        <v>29</v>
      </c>
      <c r="D20" s="77" t="s">
        <v>43</v>
      </c>
      <c r="E20" s="64">
        <v>40</v>
      </c>
      <c r="F20" s="64">
        <v>40</v>
      </c>
      <c r="G20" s="64">
        <v>40</v>
      </c>
      <c r="H20" s="64">
        <v>40</v>
      </c>
      <c r="I20" s="64">
        <v>40</v>
      </c>
      <c r="J20" s="64">
        <v>40</v>
      </c>
      <c r="K20" s="64">
        <v>40</v>
      </c>
      <c r="L20" s="64">
        <v>40</v>
      </c>
      <c r="M20" s="64">
        <v>40</v>
      </c>
      <c r="N20" s="64">
        <v>40</v>
      </c>
      <c r="O20" s="64">
        <v>40</v>
      </c>
      <c r="P20" s="64">
        <v>10</v>
      </c>
      <c r="Q20" s="64"/>
      <c r="R20" s="64"/>
      <c r="S20" s="64"/>
      <c r="T20" s="64"/>
      <c r="U20" s="69"/>
      <c r="V20" s="69"/>
      <c r="W20" s="69"/>
      <c r="X20" s="213"/>
      <c r="Y20" s="214"/>
      <c r="Z20" s="214"/>
      <c r="AA20" s="214"/>
      <c r="AB20" s="214"/>
      <c r="AC20" s="215"/>
      <c r="AD20" s="61">
        <f>(450*2.5)/8</f>
        <v>140.625</v>
      </c>
      <c r="AE20" s="62" t="s">
        <v>39</v>
      </c>
      <c r="AF20" s="61">
        <f>28*0.2</f>
        <v>5.6000000000000005</v>
      </c>
      <c r="AG20" s="65"/>
      <c r="AH20" s="40"/>
      <c r="AI20" s="42"/>
      <c r="AJ20" s="61"/>
      <c r="AK20" s="70"/>
      <c r="AL20" s="73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</row>
    <row r="21" spans="1:52" s="44" customFormat="1" ht="20.25">
      <c r="A21" s="203"/>
      <c r="B21" s="204"/>
      <c r="C21" s="74" t="s">
        <v>32</v>
      </c>
      <c r="D21" s="63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213"/>
      <c r="Y21" s="214"/>
      <c r="Z21" s="214"/>
      <c r="AA21" s="214"/>
      <c r="AB21" s="214"/>
      <c r="AC21" s="215"/>
      <c r="AD21" s="65">
        <f>SUM(AD20:AD20)</f>
        <v>140.625</v>
      </c>
      <c r="AE21" s="75"/>
      <c r="AF21" s="65">
        <f>SUM(AF20:AF20)</f>
        <v>5.6000000000000005</v>
      </c>
      <c r="AG21" s="65">
        <f>AD21+AF21</f>
        <v>146.225</v>
      </c>
      <c r="AH21" s="43">
        <f>(470+140)/2-(470*0.15/2)</f>
        <v>269.75</v>
      </c>
      <c r="AI21" s="42">
        <f>AG21-AH21</f>
        <v>-123.525</v>
      </c>
      <c r="AJ21" s="65"/>
      <c r="AK21" s="67">
        <f>AI21+'HK 1- Tong'!AK46</f>
        <v>-123.525</v>
      </c>
      <c r="AL21" s="76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</row>
    <row r="22" spans="1:52" s="44" customFormat="1" ht="101.25">
      <c r="A22" s="227">
        <v>6</v>
      </c>
      <c r="B22" s="202" t="s">
        <v>15</v>
      </c>
      <c r="C22" s="77" t="s">
        <v>42</v>
      </c>
      <c r="D22" s="63" t="s">
        <v>41</v>
      </c>
      <c r="E22" s="64">
        <v>38</v>
      </c>
      <c r="F22" s="64">
        <v>39</v>
      </c>
      <c r="G22" s="64"/>
      <c r="H22" s="64"/>
      <c r="I22" s="64"/>
      <c r="J22" s="64"/>
      <c r="K22" s="64"/>
      <c r="L22" s="64"/>
      <c r="M22" s="64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213"/>
      <c r="Y22" s="214"/>
      <c r="Z22" s="214"/>
      <c r="AA22" s="214"/>
      <c r="AB22" s="214"/>
      <c r="AC22" s="215"/>
      <c r="AD22" s="61">
        <f>77*0.8</f>
        <v>61.6</v>
      </c>
      <c r="AE22" s="62" t="s">
        <v>39</v>
      </c>
      <c r="AF22" s="61">
        <f>35*0.2</f>
        <v>7</v>
      </c>
      <c r="AG22" s="65"/>
      <c r="AH22" s="40"/>
      <c r="AI22" s="42"/>
      <c r="AJ22" s="61"/>
      <c r="AK22" s="78"/>
      <c r="AL22" s="7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</row>
    <row r="23" spans="1:52" s="44" customFormat="1" ht="20.25">
      <c r="A23" s="227"/>
      <c r="B23" s="202"/>
      <c r="C23" s="74" t="s">
        <v>32</v>
      </c>
      <c r="D23" s="79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213"/>
      <c r="Y23" s="214"/>
      <c r="Z23" s="214"/>
      <c r="AA23" s="214"/>
      <c r="AB23" s="214"/>
      <c r="AC23" s="215"/>
      <c r="AD23" s="65">
        <f>SUM(AD22:AD22)</f>
        <v>61.6</v>
      </c>
      <c r="AE23" s="75"/>
      <c r="AF23" s="65">
        <f>SUM(AF22:AF22)</f>
        <v>7</v>
      </c>
      <c r="AG23" s="65">
        <f>AD23+AF23</f>
        <v>68.6</v>
      </c>
      <c r="AH23" s="43">
        <f>(470+140)/2-(470*0.3/2)</f>
        <v>234.5</v>
      </c>
      <c r="AI23" s="42">
        <f>AG23-AH23</f>
        <v>-165.9</v>
      </c>
      <c r="AJ23" s="65"/>
      <c r="AK23" s="67" t="e">
        <f>AI23+'HK 1- Tong'!#REF!</f>
        <v>#REF!</v>
      </c>
      <c r="AL23" s="68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</row>
    <row r="24" spans="1:52" s="44" customFormat="1" ht="48" customHeight="1">
      <c r="A24" s="203">
        <v>7</v>
      </c>
      <c r="B24" s="202" t="s">
        <v>25</v>
      </c>
      <c r="C24" s="80" t="s">
        <v>50</v>
      </c>
      <c r="D24" s="59" t="s">
        <v>47</v>
      </c>
      <c r="E24" s="81"/>
      <c r="F24" s="64">
        <v>20</v>
      </c>
      <c r="G24" s="64">
        <v>10</v>
      </c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9"/>
      <c r="X24" s="213"/>
      <c r="Y24" s="214"/>
      <c r="Z24" s="214"/>
      <c r="AA24" s="214"/>
      <c r="AB24" s="214"/>
      <c r="AC24" s="215"/>
      <c r="AD24" s="61">
        <f>30*1.2</f>
        <v>36</v>
      </c>
      <c r="AE24" s="200" t="s">
        <v>39</v>
      </c>
      <c r="AF24" s="61">
        <f>26*0.2</f>
        <v>5.2</v>
      </c>
      <c r="AG24" s="65"/>
      <c r="AH24" s="40"/>
      <c r="AI24" s="42"/>
      <c r="AJ24" s="61"/>
      <c r="AK24" s="70"/>
      <c r="AL24" s="7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</row>
    <row r="25" spans="1:52" s="44" customFormat="1" ht="48" customHeight="1">
      <c r="A25" s="203"/>
      <c r="B25" s="202"/>
      <c r="C25" s="58" t="s">
        <v>34</v>
      </c>
      <c r="D25" s="82" t="s">
        <v>44</v>
      </c>
      <c r="E25" s="64"/>
      <c r="F25" s="64"/>
      <c r="G25" s="64"/>
      <c r="H25" s="64"/>
      <c r="I25" s="64"/>
      <c r="J25" s="64"/>
      <c r="K25" s="64">
        <v>30</v>
      </c>
      <c r="L25" s="64">
        <v>30</v>
      </c>
      <c r="M25" s="64">
        <v>30</v>
      </c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213"/>
      <c r="Y25" s="214"/>
      <c r="Z25" s="214"/>
      <c r="AA25" s="214"/>
      <c r="AB25" s="214"/>
      <c r="AC25" s="215"/>
      <c r="AD25" s="61">
        <f>SUM(E25:W25)*0.8</f>
        <v>72</v>
      </c>
      <c r="AE25" s="200"/>
      <c r="AF25" s="61">
        <f>6*0.2</f>
        <v>1.2000000000000002</v>
      </c>
      <c r="AG25" s="65"/>
      <c r="AH25" s="40"/>
      <c r="AI25" s="42"/>
      <c r="AJ25" s="61"/>
      <c r="AK25" s="70"/>
      <c r="AL25" s="7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</row>
    <row r="26" spans="1:52" s="44" customFormat="1" ht="48" customHeight="1">
      <c r="A26" s="203"/>
      <c r="B26" s="202"/>
      <c r="C26" s="77" t="s">
        <v>49</v>
      </c>
      <c r="D26" s="59" t="s">
        <v>47</v>
      </c>
      <c r="E26" s="64">
        <v>10</v>
      </c>
      <c r="F26" s="64">
        <v>20</v>
      </c>
      <c r="G26" s="64"/>
      <c r="H26" s="81"/>
      <c r="I26" s="81"/>
      <c r="J26" s="81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9"/>
      <c r="V26" s="69"/>
      <c r="W26" s="69"/>
      <c r="X26" s="213"/>
      <c r="Y26" s="214"/>
      <c r="Z26" s="214"/>
      <c r="AA26" s="214"/>
      <c r="AB26" s="214"/>
      <c r="AC26" s="215"/>
      <c r="AD26" s="61">
        <f>30*1.2</f>
        <v>36</v>
      </c>
      <c r="AE26" s="200"/>
      <c r="AF26" s="61">
        <f>26*0.2</f>
        <v>5.2</v>
      </c>
      <c r="AG26" s="65"/>
      <c r="AH26" s="40"/>
      <c r="AI26" s="42"/>
      <c r="AJ26" s="61"/>
      <c r="AK26" s="70"/>
      <c r="AL26" s="7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</row>
    <row r="27" spans="1:52" s="44" customFormat="1" ht="20.25">
      <c r="A27" s="203"/>
      <c r="B27" s="202"/>
      <c r="C27" s="74" t="s">
        <v>32</v>
      </c>
      <c r="D27" s="63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213"/>
      <c r="Y27" s="214"/>
      <c r="Z27" s="214"/>
      <c r="AA27" s="214"/>
      <c r="AB27" s="214"/>
      <c r="AC27" s="215"/>
      <c r="AD27" s="65">
        <f>SUM(AD24:AD26)</f>
        <v>144</v>
      </c>
      <c r="AE27" s="66"/>
      <c r="AF27" s="65">
        <f>SUM(AF24:AF26)</f>
        <v>11.600000000000001</v>
      </c>
      <c r="AG27" s="65">
        <f>AD27+AF27</f>
        <v>155.6</v>
      </c>
      <c r="AH27" s="43">
        <f>(470+140)/2-(470*0.15/2)</f>
        <v>269.75</v>
      </c>
      <c r="AI27" s="42">
        <f>AG27-AH27</f>
        <v>-114.15</v>
      </c>
      <c r="AJ27" s="65"/>
      <c r="AK27" s="67" t="e">
        <f>AI27+'HK 1- Tong'!#REF!</f>
        <v>#REF!</v>
      </c>
      <c r="AL27" s="68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</row>
    <row r="28" spans="1:52" s="44" customFormat="1" ht="60.75">
      <c r="A28" s="203">
        <v>8</v>
      </c>
      <c r="B28" s="202" t="s">
        <v>54</v>
      </c>
      <c r="C28" s="58" t="s">
        <v>48</v>
      </c>
      <c r="D28" s="59" t="s">
        <v>47</v>
      </c>
      <c r="E28" s="60">
        <v>30</v>
      </c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213"/>
      <c r="Y28" s="214"/>
      <c r="Z28" s="214"/>
      <c r="AA28" s="214"/>
      <c r="AB28" s="214"/>
      <c r="AC28" s="215"/>
      <c r="AD28" s="61">
        <f>30*1.2</f>
        <v>36</v>
      </c>
      <c r="AE28" s="62" t="s">
        <v>39</v>
      </c>
      <c r="AF28" s="61">
        <f>26*0.2</f>
        <v>5.2</v>
      </c>
      <c r="AG28" s="65"/>
      <c r="AH28" s="40"/>
      <c r="AI28" s="40"/>
      <c r="AJ28" s="61"/>
      <c r="AK28" s="70"/>
      <c r="AL28" s="7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</row>
    <row r="29" spans="1:52" s="44" customFormat="1" ht="20.25">
      <c r="A29" s="203"/>
      <c r="B29" s="202"/>
      <c r="C29" s="74" t="s">
        <v>32</v>
      </c>
      <c r="D29" s="63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213"/>
      <c r="Y29" s="214"/>
      <c r="Z29" s="214"/>
      <c r="AA29" s="214"/>
      <c r="AB29" s="214"/>
      <c r="AC29" s="215"/>
      <c r="AD29" s="65">
        <f>SUM(AD28)</f>
        <v>36</v>
      </c>
      <c r="AE29" s="75"/>
      <c r="AF29" s="65">
        <f>AF28</f>
        <v>5.2</v>
      </c>
      <c r="AG29" s="65">
        <f>AD29+AF29</f>
        <v>41.2</v>
      </c>
      <c r="AH29" s="42"/>
      <c r="AI29" s="42"/>
      <c r="AJ29" s="65"/>
      <c r="AK29" s="67"/>
      <c r="AL29" s="68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</row>
    <row r="30" spans="1:52" s="44" customFormat="1" ht="47.25" customHeight="1">
      <c r="A30" s="203">
        <v>9</v>
      </c>
      <c r="B30" s="228" t="s">
        <v>56</v>
      </c>
      <c r="C30" s="31" t="s">
        <v>33</v>
      </c>
      <c r="D30" s="59" t="s">
        <v>47</v>
      </c>
      <c r="E30" s="64"/>
      <c r="F30" s="64"/>
      <c r="G30" s="64">
        <v>30</v>
      </c>
      <c r="H30" s="64">
        <v>40</v>
      </c>
      <c r="I30" s="64">
        <v>40</v>
      </c>
      <c r="J30" s="64">
        <v>10</v>
      </c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9"/>
      <c r="V30" s="69"/>
      <c r="W30" s="69"/>
      <c r="X30" s="213"/>
      <c r="Y30" s="214"/>
      <c r="Z30" s="214"/>
      <c r="AA30" s="214"/>
      <c r="AB30" s="214"/>
      <c r="AC30" s="215"/>
      <c r="AD30" s="61">
        <f>SUM(E30:W30)</f>
        <v>120</v>
      </c>
      <c r="AE30" s="237" t="s">
        <v>39</v>
      </c>
      <c r="AF30" s="65">
        <v>5</v>
      </c>
      <c r="AG30" s="65"/>
      <c r="AH30" s="42"/>
      <c r="AI30" s="42"/>
      <c r="AJ30" s="65"/>
      <c r="AK30" s="67"/>
      <c r="AL30" s="68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</row>
    <row r="31" spans="1:52" s="44" customFormat="1" ht="117" customHeight="1">
      <c r="A31" s="203"/>
      <c r="B31" s="229"/>
      <c r="C31" s="31" t="s">
        <v>53</v>
      </c>
      <c r="D31" s="59" t="s">
        <v>47</v>
      </c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>
        <v>10</v>
      </c>
      <c r="R31" s="64">
        <v>40</v>
      </c>
      <c r="S31" s="64">
        <v>10</v>
      </c>
      <c r="T31" s="64"/>
      <c r="U31" s="69"/>
      <c r="V31" s="69"/>
      <c r="W31" s="69"/>
      <c r="X31" s="213"/>
      <c r="Y31" s="214"/>
      <c r="Z31" s="214"/>
      <c r="AA31" s="214"/>
      <c r="AB31" s="214"/>
      <c r="AC31" s="215"/>
      <c r="AD31" s="61">
        <f>SUM(E31:W31)</f>
        <v>60</v>
      </c>
      <c r="AE31" s="238"/>
      <c r="AF31" s="61">
        <v>5</v>
      </c>
      <c r="AG31" s="61"/>
      <c r="AH31" s="40"/>
      <c r="AI31" s="40"/>
      <c r="AJ31" s="61"/>
      <c r="AK31" s="70"/>
      <c r="AL31" s="7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</row>
    <row r="32" spans="1:52" s="44" customFormat="1" ht="20.25">
      <c r="A32" s="203"/>
      <c r="B32" s="83"/>
      <c r="C32" s="77" t="s">
        <v>32</v>
      </c>
      <c r="D32" s="59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9"/>
      <c r="V32" s="69"/>
      <c r="W32" s="69"/>
      <c r="X32" s="213"/>
      <c r="Y32" s="214"/>
      <c r="Z32" s="214"/>
      <c r="AA32" s="214"/>
      <c r="AB32" s="214"/>
      <c r="AC32" s="215"/>
      <c r="AD32" s="65">
        <f>SUM(AD30+AD31)</f>
        <v>180</v>
      </c>
      <c r="AE32" s="65"/>
      <c r="AF32" s="65">
        <f>SUM(AF30+AF31)</f>
        <v>10</v>
      </c>
      <c r="AG32" s="61">
        <f>AD32+AF32</f>
        <v>190</v>
      </c>
      <c r="AH32" s="40"/>
      <c r="AI32" s="40"/>
      <c r="AJ32" s="61"/>
      <c r="AK32" s="70"/>
      <c r="AL32" s="7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</row>
    <row r="33" spans="1:52" s="44" customFormat="1" ht="60.75">
      <c r="A33" s="231">
        <v>10</v>
      </c>
      <c r="B33" s="202" t="s">
        <v>57</v>
      </c>
      <c r="C33" s="80" t="s">
        <v>36</v>
      </c>
      <c r="D33" s="59" t="s">
        <v>47</v>
      </c>
      <c r="E33" s="64"/>
      <c r="F33" s="64"/>
      <c r="G33" s="64"/>
      <c r="H33" s="64"/>
      <c r="I33" s="64"/>
      <c r="J33" s="64">
        <v>30</v>
      </c>
      <c r="K33" s="64">
        <v>40</v>
      </c>
      <c r="L33" s="64">
        <v>40</v>
      </c>
      <c r="M33" s="64">
        <v>10</v>
      </c>
      <c r="N33" s="64"/>
      <c r="O33" s="64"/>
      <c r="P33" s="64"/>
      <c r="Q33" s="64"/>
      <c r="R33" s="64"/>
      <c r="S33" s="64"/>
      <c r="T33" s="64"/>
      <c r="U33" s="69"/>
      <c r="V33" s="69"/>
      <c r="W33" s="69"/>
      <c r="X33" s="213"/>
      <c r="Y33" s="214"/>
      <c r="Z33" s="214"/>
      <c r="AA33" s="214"/>
      <c r="AB33" s="214"/>
      <c r="AC33" s="215"/>
      <c r="AD33" s="61">
        <f>SUM(E33:W33)</f>
        <v>120</v>
      </c>
      <c r="AE33" s="62" t="s">
        <v>39</v>
      </c>
      <c r="AF33" s="65">
        <v>5</v>
      </c>
      <c r="AG33" s="65"/>
      <c r="AH33" s="42"/>
      <c r="AI33" s="42"/>
      <c r="AJ33" s="65"/>
      <c r="AK33" s="67"/>
      <c r="AL33" s="68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</row>
    <row r="34" spans="1:52" s="44" customFormat="1" ht="20.25">
      <c r="A34" s="232"/>
      <c r="B34" s="202"/>
      <c r="C34" s="74" t="s">
        <v>32</v>
      </c>
      <c r="D34" s="63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213"/>
      <c r="Y34" s="214"/>
      <c r="Z34" s="214"/>
      <c r="AA34" s="214"/>
      <c r="AB34" s="214"/>
      <c r="AC34" s="215"/>
      <c r="AD34" s="65">
        <f>SUM(AD33)</f>
        <v>120</v>
      </c>
      <c r="AE34" s="75"/>
      <c r="AF34" s="65">
        <f>AF33</f>
        <v>5</v>
      </c>
      <c r="AG34" s="65">
        <f>AD34+AF34</f>
        <v>125</v>
      </c>
      <c r="AH34" s="42"/>
      <c r="AI34" s="42"/>
      <c r="AJ34" s="65"/>
      <c r="AK34" s="67"/>
      <c r="AL34" s="68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</row>
    <row r="35" spans="1:52" s="44" customFormat="1" ht="101.25">
      <c r="A35" s="231">
        <v>11</v>
      </c>
      <c r="B35" s="228" t="s">
        <v>58</v>
      </c>
      <c r="C35" s="80" t="s">
        <v>51</v>
      </c>
      <c r="D35" s="59" t="s">
        <v>47</v>
      </c>
      <c r="E35" s="64"/>
      <c r="F35" s="64"/>
      <c r="G35" s="64"/>
      <c r="H35" s="64"/>
      <c r="I35" s="64"/>
      <c r="J35" s="64"/>
      <c r="K35" s="64"/>
      <c r="L35" s="64"/>
      <c r="M35" s="64">
        <v>30</v>
      </c>
      <c r="N35" s="64">
        <v>40</v>
      </c>
      <c r="O35" s="64">
        <v>20</v>
      </c>
      <c r="P35" s="64"/>
      <c r="Q35" s="64"/>
      <c r="R35" s="64"/>
      <c r="S35" s="64"/>
      <c r="T35" s="64"/>
      <c r="U35" s="69"/>
      <c r="V35" s="69"/>
      <c r="W35" s="69"/>
      <c r="X35" s="213"/>
      <c r="Y35" s="214"/>
      <c r="Z35" s="214"/>
      <c r="AA35" s="214"/>
      <c r="AB35" s="214"/>
      <c r="AC35" s="215"/>
      <c r="AD35" s="61">
        <f>SUM(E35:W35)</f>
        <v>90</v>
      </c>
      <c r="AE35" s="237" t="s">
        <v>39</v>
      </c>
      <c r="AF35" s="61">
        <v>5</v>
      </c>
      <c r="AG35" s="61"/>
      <c r="AH35" s="40"/>
      <c r="AI35" s="40"/>
      <c r="AJ35" s="61"/>
      <c r="AK35" s="70"/>
      <c r="AL35" s="7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</row>
    <row r="36" spans="1:52" s="44" customFormat="1" ht="121.5">
      <c r="A36" s="233"/>
      <c r="B36" s="229"/>
      <c r="C36" s="80" t="s">
        <v>52</v>
      </c>
      <c r="D36" s="59" t="s">
        <v>47</v>
      </c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>
        <v>20</v>
      </c>
      <c r="P36" s="64">
        <v>40</v>
      </c>
      <c r="Q36" s="64">
        <v>30</v>
      </c>
      <c r="R36" s="64"/>
      <c r="S36" s="64"/>
      <c r="T36" s="64"/>
      <c r="U36" s="69"/>
      <c r="V36" s="69"/>
      <c r="W36" s="69"/>
      <c r="X36" s="213"/>
      <c r="Y36" s="214"/>
      <c r="Z36" s="214"/>
      <c r="AA36" s="214"/>
      <c r="AB36" s="214"/>
      <c r="AC36" s="215"/>
      <c r="AD36" s="61">
        <f>SUM(E36:W36)</f>
        <v>90</v>
      </c>
      <c r="AE36" s="238"/>
      <c r="AF36" s="61">
        <v>5</v>
      </c>
      <c r="AG36" s="61"/>
      <c r="AH36" s="40"/>
      <c r="AI36" s="40"/>
      <c r="AJ36" s="61"/>
      <c r="AK36" s="70"/>
      <c r="AL36" s="7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</row>
    <row r="37" spans="1:52" s="44" customFormat="1" ht="20.25">
      <c r="A37" s="232"/>
      <c r="B37" s="230"/>
      <c r="C37" s="77" t="s">
        <v>32</v>
      </c>
      <c r="D37" s="59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9"/>
      <c r="V37" s="69"/>
      <c r="W37" s="69"/>
      <c r="X37" s="216"/>
      <c r="Y37" s="217"/>
      <c r="Z37" s="217"/>
      <c r="AA37" s="217"/>
      <c r="AB37" s="217"/>
      <c r="AC37" s="218"/>
      <c r="AD37" s="65">
        <f>SUM(AD35+AD36)</f>
        <v>180</v>
      </c>
      <c r="AE37" s="65"/>
      <c r="AF37" s="65">
        <f>SUM(AF35+AF36)</f>
        <v>10</v>
      </c>
      <c r="AG37" s="65">
        <f>AD37+AF37</f>
        <v>190</v>
      </c>
      <c r="AH37" s="42"/>
      <c r="AI37" s="42"/>
      <c r="AJ37" s="65"/>
      <c r="AK37" s="67"/>
      <c r="AL37" s="68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</row>
    <row r="38" spans="1:52" s="22" customFormat="1" ht="32.25" customHeight="1">
      <c r="A38" s="33"/>
      <c r="B38" s="34"/>
      <c r="C38" s="34"/>
      <c r="D38" s="34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201" t="s">
        <v>55</v>
      </c>
      <c r="AE38" s="201"/>
      <c r="AF38" s="201"/>
      <c r="AG38" s="201"/>
      <c r="AH38" s="201"/>
      <c r="AI38" s="201"/>
      <c r="AJ38" s="201"/>
      <c r="AK38" s="201"/>
      <c r="AL38" s="201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</row>
    <row r="39" spans="1:52" s="27" customFormat="1" ht="18.75" customHeight="1">
      <c r="A39" s="56"/>
      <c r="B39" s="188" t="s">
        <v>17</v>
      </c>
      <c r="C39" s="188"/>
      <c r="D39" s="47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AD39" s="188" t="s">
        <v>16</v>
      </c>
      <c r="AE39" s="188"/>
      <c r="AF39" s="188"/>
      <c r="AG39" s="188"/>
      <c r="AH39" s="188"/>
      <c r="AI39" s="188"/>
      <c r="AJ39" s="188"/>
      <c r="AK39" s="188"/>
      <c r="AL39" s="188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</row>
    <row r="40" spans="1:52" s="22" customFormat="1" ht="20.25">
      <c r="A40" s="36"/>
      <c r="B40" s="205"/>
      <c r="C40" s="205"/>
      <c r="D40" s="205"/>
      <c r="E40" s="205"/>
      <c r="F40" s="205"/>
      <c r="G40" s="36"/>
      <c r="H40" s="36"/>
      <c r="I40" s="36"/>
      <c r="J40" s="36"/>
      <c r="K40" s="36"/>
      <c r="L40" s="36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36"/>
      <c r="AE40" s="36"/>
      <c r="AF40" s="36"/>
      <c r="AG40" s="36"/>
      <c r="AH40" s="36"/>
      <c r="AI40" s="36"/>
      <c r="AJ40" s="36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</row>
  </sheetData>
  <sheetProtection/>
  <mergeCells count="65">
    <mergeCell ref="P1:AL1"/>
    <mergeCell ref="P2:AL2"/>
    <mergeCell ref="A1:O1"/>
    <mergeCell ref="A2:N2"/>
    <mergeCell ref="AE30:AE31"/>
    <mergeCell ref="AE35:AE36"/>
    <mergeCell ref="B30:B31"/>
    <mergeCell ref="B33:B34"/>
    <mergeCell ref="A18:A19"/>
    <mergeCell ref="A15:A17"/>
    <mergeCell ref="A9:A10"/>
    <mergeCell ref="C4:D4"/>
    <mergeCell ref="B35:B37"/>
    <mergeCell ref="A30:A32"/>
    <mergeCell ref="A33:A34"/>
    <mergeCell ref="A35:A37"/>
    <mergeCell ref="A20:A21"/>
    <mergeCell ref="A24:A27"/>
    <mergeCell ref="A28:A29"/>
    <mergeCell ref="A22:A23"/>
    <mergeCell ref="E8:AC8"/>
    <mergeCell ref="C3:D3"/>
    <mergeCell ref="E3:AC3"/>
    <mergeCell ref="E4:H4"/>
    <mergeCell ref="AE3:AF3"/>
    <mergeCell ref="A3:A7"/>
    <mergeCell ref="B3:B7"/>
    <mergeCell ref="C6:C7"/>
    <mergeCell ref="D6:D7"/>
    <mergeCell ref="AF4:AF7"/>
    <mergeCell ref="AD3:AD7"/>
    <mergeCell ref="AE4:AE7"/>
    <mergeCell ref="M4:Q4"/>
    <mergeCell ref="I4:L4"/>
    <mergeCell ref="AG3:AG7"/>
    <mergeCell ref="R4:U4"/>
    <mergeCell ref="AH3:AH7"/>
    <mergeCell ref="AI4:AI7"/>
    <mergeCell ref="X9:AC37"/>
    <mergeCell ref="AJ4:AJ7"/>
    <mergeCell ref="AK4:AK7"/>
    <mergeCell ref="AL4:AL7"/>
    <mergeCell ref="V4:Z4"/>
    <mergeCell ref="AA4:AC4"/>
    <mergeCell ref="AI3:AJ3"/>
    <mergeCell ref="AK3:AL3"/>
    <mergeCell ref="B40:F40"/>
    <mergeCell ref="E39:I39"/>
    <mergeCell ref="B39:C39"/>
    <mergeCell ref="B22:B23"/>
    <mergeCell ref="C5:D5"/>
    <mergeCell ref="J39:T39"/>
    <mergeCell ref="B9:B10"/>
    <mergeCell ref="B20:B21"/>
    <mergeCell ref="B24:B27"/>
    <mergeCell ref="B28:B29"/>
    <mergeCell ref="AE24:AE26"/>
    <mergeCell ref="AD38:AL38"/>
    <mergeCell ref="AD39:AL39"/>
    <mergeCell ref="B18:B19"/>
    <mergeCell ref="AE11:AE13"/>
    <mergeCell ref="A11:A14"/>
    <mergeCell ref="B11:B14"/>
    <mergeCell ref="B15:B17"/>
    <mergeCell ref="AE15:AE16"/>
  </mergeCells>
  <printOptions horizontalCentered="1"/>
  <pageMargins left="0" right="0" top="0" bottom="0.1968503937007874" header="0" footer="0"/>
  <pageSetup horizontalDpi="300" verticalDpi="300" orientation="landscape" paperSize="9" scale="58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Nguyen Tinh Luong ™</cp:lastModifiedBy>
  <cp:lastPrinted>2019-09-21T10:57:09Z</cp:lastPrinted>
  <dcterms:created xsi:type="dcterms:W3CDTF">2012-06-25T04:22:18Z</dcterms:created>
  <dcterms:modified xsi:type="dcterms:W3CDTF">2019-10-02T06:58:16Z</dcterms:modified>
  <cp:category/>
  <cp:version/>
  <cp:contentType/>
  <cp:contentStatus/>
</cp:coreProperties>
</file>